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20" windowWidth="16605" windowHeight="9315" activeTab="3"/>
  </bookViews>
  <sheets>
    <sheet name="PLANILHA ORÇAMENTARIA_B1" sheetId="1" r:id="rId1"/>
    <sheet name="PLANILHA ORÇ DE PREENCH_B2" sheetId="2" r:id="rId2"/>
    <sheet name="RESUMO DO ORÇAMENTO_B3" sheetId="3" r:id="rId3"/>
    <sheet name="CRONOGRAMA_B4" sheetId="4" r:id="rId4"/>
    <sheet name="CPU1" sheetId="5" r:id="rId5"/>
    <sheet name="CPU2" sheetId="6" r:id="rId6"/>
    <sheet name="CPU3" sheetId="7" r:id="rId7"/>
    <sheet name="CPU4" sheetId="8" r:id="rId8"/>
    <sheet name="CPU5" sheetId="9" r:id="rId9"/>
    <sheet name="Plan1" sheetId="10" r:id="rId10"/>
  </sheets>
  <externalReferences>
    <externalReference r:id="rId13"/>
  </externalReferences>
  <definedNames>
    <definedName name="__xlnm.Print_Area" localSheetId="4">'CPU1'!#REF!</definedName>
    <definedName name="__xlnm.Print_Area" localSheetId="5">'CPU2'!#REF!</definedName>
    <definedName name="__xlnm.Print_Area" localSheetId="6">'CPU3'!#REF!</definedName>
    <definedName name="__xlnm.Print_Area" localSheetId="7">'CPU4'!#REF!</definedName>
    <definedName name="__xlnm.Print_Area" localSheetId="8">'CPU5'!#REF!</definedName>
    <definedName name="__xlnm.Print_Area" localSheetId="3">'CRONOGRAMA_B4'!#REF!</definedName>
    <definedName name="__xlnm.Print_Area" localSheetId="0">'PLANILHA ORÇAMENTARIA_B1'!#REF!</definedName>
    <definedName name="__xlnm.Print_Area" localSheetId="2">'RESUMO DO ORÇAMENTO_B3'!#REF!</definedName>
    <definedName name="__xlnm.Print_Area_0" localSheetId="4">'CPU1'!#REF!</definedName>
    <definedName name="__xlnm.Print_Area_0" localSheetId="5">'CPU2'!#REF!</definedName>
    <definedName name="__xlnm.Print_Area_0" localSheetId="6">'CPU3'!#REF!</definedName>
    <definedName name="__xlnm.Print_Area_0" localSheetId="7">'CPU4'!#REF!</definedName>
    <definedName name="__xlnm.Print_Area_0" localSheetId="8">'CPU5'!#REF!</definedName>
    <definedName name="__xlnm.Print_Area_0" localSheetId="3">'CRONOGRAMA_B4'!#REF!</definedName>
    <definedName name="__xlnm.Print_Area_0" localSheetId="0">'PLANILHA ORÇAMENTARIA_B1'!#REF!</definedName>
    <definedName name="__xlnm.Print_Area_0" localSheetId="2">'RESUMO DO ORÇAMENTO_B3'!#REF!</definedName>
    <definedName name="__xlnm.Print_Area_0_0" localSheetId="4">'CPU1'!#REF!</definedName>
    <definedName name="__xlnm.Print_Area_0_0" localSheetId="5">'CPU2'!#REF!</definedName>
    <definedName name="__xlnm.Print_Area_0_0" localSheetId="6">'CPU3'!#REF!</definedName>
    <definedName name="__xlnm.Print_Area_0_0" localSheetId="7">'CPU4'!#REF!</definedName>
    <definedName name="__xlnm.Print_Area_0_0" localSheetId="8">'CPU5'!#REF!</definedName>
    <definedName name="__xlnm.Print_Area_0_0" localSheetId="3">'CRONOGRAMA_B4'!#REF!</definedName>
    <definedName name="__xlnm.Print_Area_0_0" localSheetId="0">'PLANILHA ORÇAMENTARIA_B1'!#REF!</definedName>
    <definedName name="__xlnm.Print_Area_0_0" localSheetId="2">'RESUMO DO ORÇAMENTO_B3'!#REF!</definedName>
    <definedName name="__xlnm.Print_Area_0_0_0" localSheetId="4">'CPU1'!#REF!</definedName>
    <definedName name="__xlnm.Print_Area_0_0_0" localSheetId="5">'CPU2'!#REF!</definedName>
    <definedName name="__xlnm.Print_Area_0_0_0" localSheetId="6">'CPU3'!#REF!</definedName>
    <definedName name="__xlnm.Print_Area_0_0_0" localSheetId="7">'CPU4'!#REF!</definedName>
    <definedName name="__xlnm.Print_Area_0_0_0" localSheetId="8">'CPU5'!#REF!</definedName>
    <definedName name="__xlnm.Print_Area_0_0_0" localSheetId="3">'CRONOGRAMA_B4'!#REF!</definedName>
    <definedName name="__xlnm.Print_Area_0_0_0" localSheetId="0">'PLANILHA ORÇAMENTARIA_B1'!#REF!</definedName>
    <definedName name="__xlnm.Print_Area_0_0_0" localSheetId="2">'RESUMO DO ORÇAMENTO_B3'!#REF!</definedName>
    <definedName name="__xlnm.Print_Area_0_0_0_0" localSheetId="4">'CPU1'!#REF!</definedName>
    <definedName name="__xlnm.Print_Area_0_0_0_0" localSheetId="5">'CPU2'!#REF!</definedName>
    <definedName name="__xlnm.Print_Area_0_0_0_0" localSheetId="6">'CPU3'!#REF!</definedName>
    <definedName name="__xlnm.Print_Area_0_0_0_0" localSheetId="7">'CPU4'!#REF!</definedName>
    <definedName name="__xlnm.Print_Area_0_0_0_0" localSheetId="8">'CPU5'!#REF!</definedName>
    <definedName name="__xlnm.Print_Area_0_0_0_0" localSheetId="3">'CRONOGRAMA_B4'!#REF!</definedName>
    <definedName name="__xlnm.Print_Area_0_0_0_0" localSheetId="0">'PLANILHA ORÇAMENTARIA_B1'!#REF!</definedName>
    <definedName name="__xlnm.Print_Area_0_0_0_0" localSheetId="2">'RESUMO DO ORÇAMENTO_B3'!#REF!</definedName>
    <definedName name="__xlnm.Print_Area_0_0_0_0_0" localSheetId="4">'CPU1'!#REF!</definedName>
    <definedName name="__xlnm.Print_Area_0_0_0_0_0" localSheetId="5">'CPU2'!#REF!</definedName>
    <definedName name="__xlnm.Print_Area_0_0_0_0_0" localSheetId="6">'CPU3'!#REF!</definedName>
    <definedName name="__xlnm.Print_Area_0_0_0_0_0" localSheetId="7">'CPU4'!#REF!</definedName>
    <definedName name="__xlnm.Print_Area_0_0_0_0_0" localSheetId="8">'CPU5'!#REF!</definedName>
    <definedName name="__xlnm.Print_Area_0_0_0_0_0" localSheetId="3">'CRONOGRAMA_B4'!#REF!</definedName>
    <definedName name="__xlnm.Print_Area_0_0_0_0_0" localSheetId="0">'PLANILHA ORÇAMENTARIA_B1'!#REF!</definedName>
    <definedName name="__xlnm.Print_Area_0_0_0_0_0" localSheetId="2">'RESUMO DO ORÇAMENTO_B3'!#REF!</definedName>
    <definedName name="__xlnm.Print_Area_0_0_0_0_0_0" localSheetId="4">'CPU1'!#REF!</definedName>
    <definedName name="__xlnm.Print_Area_0_0_0_0_0_0" localSheetId="5">'CPU2'!#REF!</definedName>
    <definedName name="__xlnm.Print_Area_0_0_0_0_0_0" localSheetId="6">'CPU3'!#REF!</definedName>
    <definedName name="__xlnm.Print_Area_0_0_0_0_0_0" localSheetId="7">'CPU4'!#REF!</definedName>
    <definedName name="__xlnm.Print_Area_0_0_0_0_0_0" localSheetId="8">'CPU5'!#REF!</definedName>
    <definedName name="__xlnm.Print_Area_0_0_0_0_0_0" localSheetId="3">'CRONOGRAMA_B4'!#REF!</definedName>
    <definedName name="__xlnm.Print_Area_0_0_0_0_0_0" localSheetId="0">'PLANILHA ORÇAMENTARIA_B1'!#REF!</definedName>
    <definedName name="__xlnm.Print_Area_0_0_0_0_0_0" localSheetId="2">'RESUMO DO ORÇAMENTO_B3'!#REF!</definedName>
    <definedName name="_xlnm.Print_Area" localSheetId="4">'CPU1'!$A$1:$G$38</definedName>
    <definedName name="_xlnm.Print_Area" localSheetId="5">'CPU2'!$A$1:$G$38</definedName>
    <definedName name="_xlnm.Print_Area" localSheetId="6">'CPU3'!$A$1:$G$38</definedName>
    <definedName name="_xlnm.Print_Area" localSheetId="7">'CPU4'!$A$1:$G$38</definedName>
    <definedName name="_xlnm.Print_Area" localSheetId="8">'CPU5'!$A$1:$G$33</definedName>
    <definedName name="_xlnm.Print_Area" localSheetId="0">'PLANILHA ORÇAMENTARIA_B1'!$A$1:$J$142</definedName>
    <definedName name="_xlnm.Print_Area" localSheetId="2">'RESUMO DO ORÇAMENTO_B3'!$A$1:$G$51</definedName>
    <definedName name="_xlnm.Print_Titles" localSheetId="4">'CPU1'!$1:$10</definedName>
    <definedName name="_xlnm.Print_Titles" localSheetId="5">'CPU2'!$1:$10</definedName>
    <definedName name="_xlnm.Print_Titles" localSheetId="6">'CPU3'!$1:$10</definedName>
    <definedName name="_xlnm.Print_Titles" localSheetId="7">'CPU4'!$1:$10</definedName>
    <definedName name="_xlnm.Print_Titles" localSheetId="8">'CPU5'!$1:$10</definedName>
    <definedName name="_xlnm.Print_Titles" localSheetId="0">'PLANILHA ORÇAMENTARIA_B1'!$4:$12</definedName>
  </definedNames>
  <calcPr fullCalcOnLoad="1"/>
</workbook>
</file>

<file path=xl/comments3.xml><?xml version="1.0" encoding="utf-8"?>
<comments xmlns="http://schemas.openxmlformats.org/spreadsheetml/2006/main">
  <authors>
    <author>Usu?rio do Windows</author>
  </authors>
  <commentList>
    <comment ref="D64" authorId="0">
      <text>
        <r>
          <rPr>
            <b/>
            <sz val="9"/>
            <rFont val="Tahoma"/>
            <family val="2"/>
          </rPr>
          <t>Usuário do Windows: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<sst xmlns="http://schemas.openxmlformats.org/spreadsheetml/2006/main" count="1116" uniqueCount="382">
  <si>
    <t>ITEM</t>
  </si>
  <si>
    <t>CÓDIGO</t>
  </si>
  <si>
    <t>DISCRIMINAÇÃO</t>
  </si>
  <si>
    <t>VALOR SEM BDI</t>
  </si>
  <si>
    <t>VALOR TOTAL COM  BDI</t>
  </si>
  <si>
    <t>(R$)</t>
  </si>
  <si>
    <t>M</t>
  </si>
  <si>
    <t>Assinatura do Responsável Técnico pelo orçamento</t>
  </si>
  <si>
    <t>Engº Civil Carlos Edison Gomes Cardoso</t>
  </si>
  <si>
    <t>UNID.</t>
  </si>
  <si>
    <t>QUANT.</t>
  </si>
  <si>
    <t>BDI (R$)</t>
  </si>
  <si>
    <t>74209/001</t>
  </si>
  <si>
    <t>M2</t>
  </si>
  <si>
    <t>H</t>
  </si>
  <si>
    <t>MÊS</t>
  </si>
  <si>
    <t>LOCAL:</t>
  </si>
  <si>
    <t>TOTAL</t>
  </si>
  <si>
    <t>PREÇO UNITARIO</t>
  </si>
  <si>
    <t>TOTAL DO ORÇAMENTO</t>
  </si>
  <si>
    <t>DATA BASE:</t>
  </si>
  <si>
    <t>FONTE PRINCIPAL:</t>
  </si>
  <si>
    <t>CODIGO</t>
  </si>
  <si>
    <t>PLACA DE OBRA EM CHAPA DE ACO GALVANIZADO</t>
  </si>
  <si>
    <t>73847/001</t>
  </si>
  <si>
    <t xml:space="preserve">Item </t>
  </si>
  <si>
    <t>Descrição dos Serviços</t>
  </si>
  <si>
    <t>Valor Total</t>
  </si>
  <si>
    <t>Mês 1</t>
  </si>
  <si>
    <t>Mês 2</t>
  </si>
  <si>
    <t>Mês 3</t>
  </si>
  <si>
    <t>Mês 4</t>
  </si>
  <si>
    <t>Mês 5</t>
  </si>
  <si>
    <t>Mês 6</t>
  </si>
  <si>
    <t>01.00</t>
  </si>
  <si>
    <t>01.01.01</t>
  </si>
  <si>
    <t>01.01.03</t>
  </si>
  <si>
    <t>03.00</t>
  </si>
  <si>
    <t>04.01</t>
  </si>
  <si>
    <t>04.02</t>
  </si>
  <si>
    <t>CPU1</t>
  </si>
  <si>
    <t>COMPOSICAO</t>
  </si>
  <si>
    <t>AUTOR DA PLANILHA ORÇAMENTÁRIA</t>
  </si>
  <si>
    <t xml:space="preserve">BDI ADOTADO: </t>
  </si>
  <si>
    <t>CLIENTE:</t>
  </si>
  <si>
    <t>RUA PROFESSOR ASCENDINO REIS, 724- VILA CLEMENTINO - SÃO PAULO-SP</t>
  </si>
  <si>
    <t>SERVIÇOS PRELIMINARES E CANTEIRO DE OBRAS</t>
  </si>
  <si>
    <t>VALOR TOTAL SEM</t>
  </si>
  <si>
    <t xml:space="preserve"> BDI</t>
  </si>
  <si>
    <t>PREÇO UNITARIO COM BDI</t>
  </si>
  <si>
    <t>VALOR TOTAL COM</t>
  </si>
  <si>
    <t>CPU3</t>
  </si>
  <si>
    <t>M3</t>
  </si>
  <si>
    <t>ADMINISTRAÇÃO LOCAL DA OBRA</t>
  </si>
  <si>
    <t xml:space="preserve">LIMPEZA FINAL DA OBRA </t>
  </si>
  <si>
    <t>TOTAL COM  BDI</t>
  </si>
  <si>
    <t>AV. PROFESSOR ASCENDINO REIS, Nº 724- VILA CLEMENTINO-SP</t>
  </si>
  <si>
    <t>UNID</t>
  </si>
  <si>
    <t>03.01.01</t>
  </si>
  <si>
    <t>03.01.02</t>
  </si>
  <si>
    <t>SERVIÇOS COMPLEMENTARES E AUXILIARES</t>
  </si>
  <si>
    <t>ENCARREGADO GERAL COM ENCARGOS COMPLEMENTARES</t>
  </si>
  <si>
    <t xml:space="preserve">  RESUMO DO ORÇAMENTO                                              </t>
  </si>
  <si>
    <t xml:space="preserve">ADMINISTRAÇÃO LOCAL DA OBRA </t>
  </si>
  <si>
    <t>02.01.06</t>
  </si>
  <si>
    <t xml:space="preserve"> ENGENHEIRO CIVIL DE OBRA JUNIOR COM ENCARGOS COMPLEMENTARES </t>
  </si>
  <si>
    <t>02.00</t>
  </si>
  <si>
    <t>DEMOLIÇÕES E RETIRADAS</t>
  </si>
  <si>
    <t>04.00</t>
  </si>
  <si>
    <t>05.00</t>
  </si>
  <si>
    <t>05.01</t>
  </si>
  <si>
    <t>06.00</t>
  </si>
  <si>
    <t>ENCARGOS SOCIAIS DESONERADOS : 88,52% - HORISTA E 50,17% MENSALISTA</t>
  </si>
  <si>
    <t>06.01</t>
  </si>
  <si>
    <t>REFERÊNCIA: CPOS (04.08.020)</t>
  </si>
  <si>
    <t>REFERÊNCIA</t>
  </si>
  <si>
    <t>SERVIÇO:</t>
  </si>
  <si>
    <t xml:space="preserve">UNIDADE: </t>
  </si>
  <si>
    <t>MÃO DE OBRA</t>
  </si>
  <si>
    <t>COEFICIENTE</t>
  </si>
  <si>
    <t>PREÇO UNITÁRIO</t>
  </si>
  <si>
    <t>PREÇO TOTAL</t>
  </si>
  <si>
    <t xml:space="preserve">SERVIÇO SINAPI </t>
  </si>
  <si>
    <t>SUBTOTAL DE MÃO DE OBRA</t>
  </si>
  <si>
    <t>MATERIAIS E SERVIÇOS TERCEIRIZADOS</t>
  </si>
  <si>
    <t>SUBTOTAL DE MATERIAS E SERVIÇOS TERCEIRIZADOS</t>
  </si>
  <si>
    <t>EQUIPAMENTOS</t>
  </si>
  <si>
    <t>SUBTOTAL DE EQUIPAMENTOS</t>
  </si>
  <si>
    <t>CUSTO UNITÁRIO TOTAL</t>
  </si>
  <si>
    <t>CPU2</t>
  </si>
  <si>
    <t>CREA 0600.658.745</t>
  </si>
  <si>
    <t>DIVISÓRIA CEGA TIPO NAVAL, ACABAMENTO EM LAMINADO FENÓLICO MELAMÍNICO, COM 3,5 CM</t>
  </si>
  <si>
    <t>REMOÇÃO DE ENTULHO DE OBRA COM CAÇAMBA METÁLICA - MATERIAL VOLUMOSO MISTURADO POR ALVENARIA, TERRA, MADEIRA, PAPEL, PLÁSTICO E METAL</t>
  </si>
  <si>
    <t/>
  </si>
  <si>
    <t xml:space="preserve">ALUGUEL CONTAINER/ESCRIT INCL INST ELET LARG=2,20 COMP=6,20MALT=2,50M CHAPA ACO C/NERV TRAPEZ FORRO C/ISOL TERMO/ACUSTICOCHASSIS REFORC PISO COMPENS NAVAL EXC TRANSP/CARGA/DESCARGACUSTOS HORÁRIOS DE MÁQUINAS E EQUIPAMENTOS-(01 UNIDADE)
</t>
  </si>
  <si>
    <t>FEVEREIRO DE 2018</t>
  </si>
  <si>
    <t xml:space="preserve"> DEMOLIÇÃO DE ALVENARIA DE TIJOLO MACIÇO, DE FORMA MANUAL, SEM REAPROVE ITAMENTO. AF_12/2017
 </t>
  </si>
  <si>
    <t xml:space="preserve"> DEMOLIÇÃO DE REVESTIMENTO CERÂMICO, DE FORMA MANUAL, SEM REAPROVEITAME NTO. AF_12/2017
 </t>
  </si>
  <si>
    <t xml:space="preserve"> REMOÇÃO DE FORRO DE GESSO, DE FORMA MANUAL, SEM REAPROVEITAMENTO. AF_1 2/2017
 </t>
  </si>
  <si>
    <t xml:space="preserve">REMOÇÃO DE LOUÇAS, DE FORMA MANUAL, SEM REAPROVEITAMENTO. AF_12/2017 </t>
  </si>
  <si>
    <t>UN</t>
  </si>
  <si>
    <t xml:space="preserve">REMOÇÃO DE METAIS SANITÁRIOS, DE FORMA MANUAL, SEM REAPROVEITAMENTO. A F_12/2017
 </t>
  </si>
  <si>
    <t>03.01.03</t>
  </si>
  <si>
    <t>03.01.04</t>
  </si>
  <si>
    <t>03.01.06</t>
  </si>
  <si>
    <t>03.01.07</t>
  </si>
  <si>
    <t>03.01.08</t>
  </si>
  <si>
    <t>03.01.09</t>
  </si>
  <si>
    <t xml:space="preserve"> PAREDE COM PLACAS DE GESSO ACARTONADO (DRYWALL), PARA USO INTERNO, COM DUAS FACES SIMPLES E ESTRUTURA METÁLICA COM GUIAS DUPLAS, SEM VÃOS.  F_06/2017</t>
  </si>
  <si>
    <t xml:space="preserve"> PAREDE COM PLACAS DE GESSO ACARTONADO (DRYWALL), PARA USO INTERNO, COM DUAS FACES SIMPLES E ESTRUTURA METÁLICA COM GUIAS DUPLAS, COM VÃOS.   F_06/2017_P
 </t>
  </si>
  <si>
    <t xml:space="preserve"> CONTRAPISO EM ARGAMASSA TRAÇO 1:4 (CIMENTO E AREIA), PREPARO MANUAL, PLICADO EM ÁREAS MOLHADAS SOBRE LAJE, ADERIDO, ESPESSURA 2CM. AF_06/20 
 </t>
  </si>
  <si>
    <t>CJ</t>
  </si>
  <si>
    <t xml:space="preserve"> APLICAÇÃO MANUAL DE PINTURA COM TINTA LÁTEX PVA EM TETO, DUAS DEMÃOS AF_06/2014
 </t>
  </si>
  <si>
    <t xml:space="preserve">APLICAÇÃO E LIXAMENTO DE MASSA LÁTEX EM TETO, UMA DEMÃO. AF_06/2014 </t>
  </si>
  <si>
    <t>05.02</t>
  </si>
  <si>
    <t>05.03</t>
  </si>
  <si>
    <t xml:space="preserve">RETIRADA DE DIVISORIAS EM CHAPAS DE MADEIRA, COM MONTANTES METALICOS </t>
  </si>
  <si>
    <t>03.01.10</t>
  </si>
  <si>
    <t>03.01.11</t>
  </si>
  <si>
    <t>FECHAMENTO COM PLACAS EM DRYWALL</t>
  </si>
  <si>
    <t>REVESTIMENTO DE PISOS</t>
  </si>
  <si>
    <t>FORROS</t>
  </si>
  <si>
    <t>07.00</t>
  </si>
  <si>
    <t>ESQUADRIAS DE MADEIRA E FERRAGENS</t>
  </si>
  <si>
    <t>08.00</t>
  </si>
  <si>
    <t>APARELHOS SANITÁRIOS E ACESSÓRIOS</t>
  </si>
  <si>
    <t xml:space="preserve"> VASO SANITARIO SIFONADO CONVENCIONAL PARA PCD SEM FURO FRONTAL COM  LOUÇA BRANCA SEM ASSENTO -  FORNECIMENTO E INSTALAÇÃO. AF_10/2016
  </t>
  </si>
  <si>
    <t>09.00</t>
  </si>
  <si>
    <t>INSTALAÇÕES HIDRAULICAS</t>
  </si>
  <si>
    <t>09.01</t>
  </si>
  <si>
    <t>08.01</t>
  </si>
  <si>
    <t>08.02</t>
  </si>
  <si>
    <t>08.03</t>
  </si>
  <si>
    <t>08.04</t>
  </si>
  <si>
    <t>08.05</t>
  </si>
  <si>
    <t>08.06</t>
  </si>
  <si>
    <t>10.00</t>
  </si>
  <si>
    <t>INSTALAÇÕES ELETRICAS</t>
  </si>
  <si>
    <t>10.01</t>
  </si>
  <si>
    <t>11.00</t>
  </si>
  <si>
    <t>PINTURA</t>
  </si>
  <si>
    <t>11.01</t>
  </si>
  <si>
    <t>12.00</t>
  </si>
  <si>
    <t>12.01</t>
  </si>
  <si>
    <t>LIMPEZA DA OBRA</t>
  </si>
  <si>
    <t>07.01</t>
  </si>
  <si>
    <t>PINTURA EM FORRO</t>
  </si>
  <si>
    <t>PINTURA EM PAREDES E DRYWALL</t>
  </si>
  <si>
    <t>REVESTIMENTO DE PAREDES</t>
  </si>
  <si>
    <t>06.02</t>
  </si>
  <si>
    <t>06.03</t>
  </si>
  <si>
    <t>06.04</t>
  </si>
  <si>
    <t>06.05</t>
  </si>
  <si>
    <t>06.06</t>
  </si>
  <si>
    <t>09.02</t>
  </si>
  <si>
    <t>09.03</t>
  </si>
  <si>
    <t>09.04</t>
  </si>
  <si>
    <t>09.06</t>
  </si>
  <si>
    <t>09.07</t>
  </si>
  <si>
    <t>09.08</t>
  </si>
  <si>
    <t>09.09</t>
  </si>
  <si>
    <t>09.10</t>
  </si>
  <si>
    <t>09.11</t>
  </si>
  <si>
    <t>09.12</t>
  </si>
  <si>
    <t>09.13</t>
  </si>
  <si>
    <t>09.14</t>
  </si>
  <si>
    <t>09.15</t>
  </si>
  <si>
    <t>09.16</t>
  </si>
  <si>
    <t>09.17</t>
  </si>
  <si>
    <t>09.18</t>
  </si>
  <si>
    <t>09.19</t>
  </si>
  <si>
    <t>09.20</t>
  </si>
  <si>
    <t>09.21</t>
  </si>
  <si>
    <t>09.22</t>
  </si>
  <si>
    <t>12.01.01</t>
  </si>
  <si>
    <t>12.01.02</t>
  </si>
  <si>
    <t>12.02</t>
  </si>
  <si>
    <t>12.02.01</t>
  </si>
  <si>
    <t>12.02.02</t>
  </si>
  <si>
    <t>12.03</t>
  </si>
  <si>
    <t>PINTURA EM BATENTES METÁLICOS</t>
  </si>
  <si>
    <t xml:space="preserve">  73924/001 </t>
  </si>
  <si>
    <t xml:space="preserve">PINTURA ESMALTE ALTO BRILHO, DUAS DEMAOS, SOBRE SUPERFICIE METALICA </t>
  </si>
  <si>
    <t>13.00</t>
  </si>
  <si>
    <t>13.01</t>
  </si>
  <si>
    <t>ASSOCIAÇÃO DE ASSISTÊNCIA À CRIANÇA DEFICIENTE - REFORMA  DO AMBULATÓRIO- 2º PAVIMENTO</t>
  </si>
  <si>
    <t>PONTO DE ESGOTO EMPVC - Ø 50MM</t>
  </si>
  <si>
    <t>PONTO DE ÁGUA FRIA EM PVC - Ø 25MM</t>
  </si>
  <si>
    <t>PONTO DE ESGOTO EMPVC - Ø 100MM</t>
  </si>
  <si>
    <t>PT</t>
  </si>
  <si>
    <t>PONTO PARA SISTEMA EM ELETRODUTO DE PVC RIGIDO DE Ø 25MM</t>
  </si>
  <si>
    <t>un</t>
  </si>
  <si>
    <t>88267</t>
  </si>
  <si>
    <t>ENCANADOR OU BOMBEIRO HIDRÁULICO COM ENCARGOS COMPLEMENTARES</t>
  </si>
  <si>
    <t>88248</t>
  </si>
  <si>
    <t>AUXILIAR DE ENCANADOR OU BOMBEIRO HIDRÁULICO COM ENCARGOS COMPLEMENTARES</t>
  </si>
  <si>
    <t>REFERÊNCIA: VOLARE - PINI  (13.0002.000572)</t>
  </si>
  <si>
    <t>JOELHO PVC, SOLDAVEL, COM BUCHA DE LATAO, 90 GRAUS, 32 MM X 3/4", PARA AGUA FRIA PREDIAL</t>
  </si>
  <si>
    <t>JOELHO PVC,  SOLDAVEL COM ROSCA, 90 GRAUS, 25 MM X 3/4", PARA AGUA FRIA PREDIAL</t>
  </si>
  <si>
    <t>TE DE REDUCAO, PVC, SOLDAVEL, 90 GRAUS, 25 MM X 20 MM, PARA AGUA FRIA PREDIAL</t>
  </si>
  <si>
    <t>TUBO PVC, SOLDAVEL, DN 25 MM, AGUA FRIA (NBR-5648)</t>
  </si>
  <si>
    <t>REFERÊNCIA: VOLARE - PINI  (14.003.000002)</t>
  </si>
  <si>
    <t>TUBO PVC, PL, SERIE R, DN 50 MM, PARA ESGOTO OU AGUAS PLUVIAIS PREDIAL (NBR 5688)</t>
  </si>
  <si>
    <t>TE SANITARIO, PVC, DN 50 X 50 MM, SERIE NORMAL, PARA ESGOTO PREDIAL</t>
  </si>
  <si>
    <t>REFERÊNCIA: VOLARE - PINI  (14.003.000001)</t>
  </si>
  <si>
    <t>TE SANITARIO, PVC, DN 100 X 100 MM, SERIE NORMAL, PARA ESGOTO PREDIAL</t>
  </si>
  <si>
    <t>TUBO PVC, PBV, SERIE R, DN 100 MM, PARA ESGOTO OU AGUAS PLUVIAIS PREDIAL (NBR 5688)</t>
  </si>
  <si>
    <t>JOELHO PVC, SOLDAVEL, PB, 90 GRAUS, DN 50 MM, PARA ESGOTO PREDIAL</t>
  </si>
  <si>
    <t>JOELHO PVC, SOLDAVEL, PB, 45 GRAUS, DN 50 MM, PARA ESGOTO PREDIAL</t>
  </si>
  <si>
    <t>JOELHO PVC, SOLDAVEL, PB, 90 GRAUS, DN 100 MM, PARA ESGOTO PREDIAL</t>
  </si>
  <si>
    <t>JOELHO PVC, SOLDAVEL, PB, 45 GRAUS, DN 100 MM, PARA ESGOTO PREDIAL</t>
  </si>
  <si>
    <t>10.02</t>
  </si>
  <si>
    <t>10.03</t>
  </si>
  <si>
    <t>11.02</t>
  </si>
  <si>
    <t>11.03</t>
  </si>
  <si>
    <t>11.04</t>
  </si>
  <si>
    <t>11.05</t>
  </si>
  <si>
    <t>11.06</t>
  </si>
  <si>
    <t>11.07</t>
  </si>
  <si>
    <t>14.00</t>
  </si>
  <si>
    <t>14.01</t>
  </si>
  <si>
    <t>74125/001</t>
  </si>
  <si>
    <t>ESPELHO DE CRISTAL 4MM COM MOLDURA DE MADEIRA</t>
  </si>
  <si>
    <t>09.23</t>
  </si>
  <si>
    <t>COMUNICAÇÃO VISUAL</t>
  </si>
  <si>
    <t>cj</t>
  </si>
  <si>
    <t>13.02</t>
  </si>
  <si>
    <t>13.03</t>
  </si>
  <si>
    <t>15.00</t>
  </si>
  <si>
    <t xml:space="preserve"> REVESTIMENTO CERÂMICO PARA PISO COM PLACAS TIPO PORCELANATO DE DIMENSÕ  ES 45X45 CM APLICADA EM AMBIENTES DE ÁREA MENOR QUE 5 M². AF_06/2014
 </t>
  </si>
  <si>
    <t>07.02</t>
  </si>
  <si>
    <t>MARCENARIA</t>
  </si>
  <si>
    <t>11.08</t>
  </si>
  <si>
    <t>05.04</t>
  </si>
  <si>
    <t>03.01.12</t>
  </si>
  <si>
    <t>03.01.13</t>
  </si>
  <si>
    <t>16.00</t>
  </si>
  <si>
    <t>16.01</t>
  </si>
  <si>
    <t>12,03.01</t>
  </si>
  <si>
    <t>22.02.010</t>
  </si>
  <si>
    <t>22.02.030</t>
  </si>
  <si>
    <t>14.30.110</t>
  </si>
  <si>
    <t>04.08.020</t>
  </si>
  <si>
    <t>04.08.040</t>
  </si>
  <si>
    <t>04.08.060</t>
  </si>
  <si>
    <t>04.17.020</t>
  </si>
  <si>
    <t>05.07.050</t>
  </si>
  <si>
    <t>27.04.060</t>
  </si>
  <si>
    <t>21.02.281</t>
  </si>
  <si>
    <t>21.10.081</t>
  </si>
  <si>
    <t>19.01.060</t>
  </si>
  <si>
    <t>23.04.600</t>
  </si>
  <si>
    <t>23.04.620</t>
  </si>
  <si>
    <t>30.04.060</t>
  </si>
  <si>
    <t>28.01.040</t>
  </si>
  <si>
    <t>44.01.240</t>
  </si>
  <si>
    <t>30.08.020</t>
  </si>
  <si>
    <t>44.01.270</t>
  </si>
  <si>
    <t>44.01.310</t>
  </si>
  <si>
    <t>44.06.300</t>
  </si>
  <si>
    <t>44.03.720</t>
  </si>
  <si>
    <t>44.03.500</t>
  </si>
  <si>
    <t>44.03.430</t>
  </si>
  <si>
    <t>44.20.200</t>
  </si>
  <si>
    <t>44.20.220</t>
  </si>
  <si>
    <t>44.20.100</t>
  </si>
  <si>
    <t>44.20.640</t>
  </si>
  <si>
    <t>44.20.650</t>
  </si>
  <si>
    <t>44.03.090</t>
  </si>
  <si>
    <t>44.04.030</t>
  </si>
  <si>
    <t>30.01.020</t>
  </si>
  <si>
    <t>30.01.040</t>
  </si>
  <si>
    <t>30.01.060</t>
  </si>
  <si>
    <t>30.01.050</t>
  </si>
  <si>
    <t>41.14.020</t>
  </si>
  <si>
    <t>41.14.310</t>
  </si>
  <si>
    <t>41.14.400</t>
  </si>
  <si>
    <t>41.15.170</t>
  </si>
  <si>
    <t>50.05.260</t>
  </si>
  <si>
    <t>30.06.060</t>
  </si>
  <si>
    <t>30.06.062</t>
  </si>
  <si>
    <t>30.06.080</t>
  </si>
  <si>
    <t>23.08.040</t>
  </si>
  <si>
    <t>15.01</t>
  </si>
  <si>
    <t>05.05</t>
  </si>
  <si>
    <t>44.01.070</t>
  </si>
  <si>
    <t>44.06.700</t>
  </si>
  <si>
    <t xml:space="preserve"> APLICAÇÃO MANUAL DE PINTURA COM TINTA LÁTEX ACRÍLICA EM PAREDES, DUAS  DEMÃOS. AF_06/2014
 </t>
  </si>
  <si>
    <t>APLICAÇÃO E LIXAMENTO DE MASSA LÁTEX EM PAREDES, DUAS DEMÃOS. AF_06/2014</t>
  </si>
  <si>
    <t>11.09</t>
  </si>
  <si>
    <t>11.10</t>
  </si>
  <si>
    <t>11.11</t>
  </si>
  <si>
    <t>23.04.610</t>
  </si>
  <si>
    <t>23.04.590</t>
  </si>
  <si>
    <t>17.01.050</t>
  </si>
  <si>
    <t>Regularização de piso com nata de cimento</t>
  </si>
  <si>
    <t>MAIO DE 2018</t>
  </si>
  <si>
    <t>INSUMO -SINAPI</t>
  </si>
  <si>
    <t>CPU4</t>
  </si>
  <si>
    <t>FAIXA EM VINIL RIGIDO PARA ÁREAS MOLHADAS- ACIMA DOS LAVATÓRIOS E CUBAS E PROTEÇÃO DE MEIA PAREDES</t>
  </si>
  <si>
    <t>REFERÊNCIA: CPOS (27.04.060)</t>
  </si>
  <si>
    <t xml:space="preserve">PEDREIRO COM ENCARGOS COMPLEMENTARES </t>
  </si>
  <si>
    <t xml:space="preserve">  SERVENTE COM ENCARGOS COMPLEMENTARES</t>
  </si>
  <si>
    <t>COTAÇÃO</t>
  </si>
  <si>
    <t>MERCADO</t>
  </si>
  <si>
    <t>FAIXA EM VINIL RIGIDO PARA MEIAS PAREDES E ÁREAS MOLHADAS</t>
  </si>
  <si>
    <t>CPU5</t>
  </si>
  <si>
    <t>DEMOLIÇÃO MANUAL DE REVESTIMENTO SINTÉTICO, INCLUINDO A BASE</t>
  </si>
  <si>
    <t>RETIRADA DE FOLHA DE ESQUADRIA EM MADEIRA</t>
  </si>
  <si>
    <t>RETIRADA DE GUARNIÇÃO, MOLDURA E PEÇAS LINEARES EM MADEIRA, FIXADAS</t>
  </si>
  <si>
    <t>RETIRADA DE BATENTE COM GUARNIÇÃO E PEÇAS LINEARES EM MADEIRA, CHUMBADOS</t>
  </si>
  <si>
    <t>REMOÇÃO DE APARELHO DE ILUMINAÇÃO OU PROJETOR FIXO EM TETO, PISO OU PAREDE</t>
  </si>
  <si>
    <t>BATE-MACA OU PROTETOR DE PAREDE CURVO EM PVC, COM AMORTECIMENTO À IMPACTO, ALTURA DE 200 MM</t>
  </si>
  <si>
    <t>RODAPÉ HOSPITALAR FLEXÍVEL EM PVC PARA PISO VINÍLICO DE 7,5 CM, E= 2 MM, NÍVEL/SOBREPOR, COM IMPERMEABILIZAÇÃO ACRÍLICA</t>
  </si>
  <si>
    <t>PEITORIL E/OU SOLEIRA EM GRANITO COM ESPESSURA DE 2 CM E LARGURA ATÉ 20 CM</t>
  </si>
  <si>
    <t>FORRO EM PLACA DE GESSO LISO FIXO</t>
  </si>
  <si>
    <t>FORRO EM PAINÉIS DE GESSO ACARTONADO, COM ESPESSURA DE 12,5 MM, FIXO</t>
  </si>
  <si>
    <t>PORTA EM LAMINADO FENÓLICO MELAMÍNICO COM ACABAMENTO LISO, BATENTE METÁLICO - 80 X 210 CM</t>
  </si>
  <si>
    <t>PORTA EM LAMINADO FENÓLICO MELAMÍNICO COM ACABAMENTO LISO, BATENTE METÁLICO - 90 X 210 CM</t>
  </si>
  <si>
    <t>PORTA EM LAMINADO FENÓLICO MELAMÍNICO COM ACABAMENTO LISO, BATENTE METÁLICO - 70 X 210 CM</t>
  </si>
  <si>
    <t>PORTA EM LAMINADO FENÓLICO MELAMÍNICO COM ACABAMENTO LISO, BATENTE DE MADEIRA SEM REVESTIMENTO - 120 X 210 CM</t>
  </si>
  <si>
    <t>REVESTIMENTO EM CHAPA DE AÇO INOXIDÁVEL PARA PROTEÇÃO DE PORTAS, ALTURA DE 40 CM</t>
  </si>
  <si>
    <t>FERRAGEM COMPLETA COM MAÇANETA TIPO ALAVANCA PARA PORTA INTERNA COM 1 FOLHA</t>
  </si>
  <si>
    <t>BACIA SIFONADA DE LOUÇA SEM TAMPA COM SAÍDA HORIZONTAL - 6 LITROS</t>
  </si>
  <si>
    <t>LAVATÓRIO EM LOUÇA COM COLUNA SUSPENSA</t>
  </si>
  <si>
    <t>ASSENTO PARA BACIA SANITÁRIA COM ABERTURA FRONTAL, PARA PESSOAS COM MOBILIDADE REDUZIDA</t>
  </si>
  <si>
    <t>CUBA DE LOUÇA DE EMBUTIR OVAL</t>
  </si>
  <si>
    <t>TANQUE DE LOUÇA COM COLUNA DE 30 LITROS</t>
  </si>
  <si>
    <t>CUBA EM AÇO INOXIDÁVEL SIMPLES DE 300 X 140MM</t>
  </si>
  <si>
    <t>CUBA EM AÇO INOXIDÁVEL DUPLA DE 715X400X140MM</t>
  </si>
  <si>
    <t>TORNEIRA DE MESA PARA LAVATÓRIO, ACIONAMENTO HIDROMECÂNICO COM ALAVANCA, REGISTRO INTEGRADO REGULADOR DE VAZÃO, EM LATÃO CROMADO, DN= 1/2´</t>
  </si>
  <si>
    <t>APARELHO MISTURADOR DE PAREDE, PARA PIA, COM BICA MÓVEL, ACABAMENTO CROMADO</t>
  </si>
  <si>
    <t>TORNEIRA CURTA SEM ROSCA PARA USO GERAL, EM LATÃO FUNDIDO CROMADO, DN= 1/2´</t>
  </si>
  <si>
    <t>SIFÃO DE METAL CROMADO DE 1 1/2´ X 2´</t>
  </si>
  <si>
    <t>SIFÃO DE METAL CROMADO DE 1´ X 1 1/2´</t>
  </si>
  <si>
    <t>ENGATE FLEXÍVEL METÁLICO DN= 1/2´</t>
  </si>
  <si>
    <t>VÁLVULA DE METAL CROMADO DE 1 1/2´</t>
  </si>
  <si>
    <t>VÁLVULA DE METAL CROMADO DE 1´</t>
  </si>
  <si>
    <t>CABIDE CROMADO PARA BANHEIRO</t>
  </si>
  <si>
    <t>PRATELEIRA EM GRANITO COM ESPESSURA DE 2 CM -( PORTA OBJETO)</t>
  </si>
  <si>
    <t>BARRA DE APOIO RETA, PARA PESSOAS COM MOBILIDADE REDUZIDA, EM TUBO DE AÇO INOXIDÁVEL DE 1 1/2´ X 500 MM- LAVATÓRIO HORIZONTAL</t>
  </si>
  <si>
    <t>BARRA DE APOIO RETA, PARA PESSOAS COM MOBILIDADE REDUZIDA, EM TUBO DE AÇO INOXIDÁVEL DE 1 1/2´ X 900 MM- BACIA</t>
  </si>
  <si>
    <t>BARRA DE APOIO LATERAL PARA LAVATÓRIO, PARA PESSOAS COM MOBILIDADE REDUZIDA, EM TUBO DE AÇO INOXIDÁVEL DE 1.1/2" X 300 MM-PORTA</t>
  </si>
  <si>
    <t>BARRA DE APOIO RETA, PARA PESSOAS COM MOBILIDADE REDUZIDA, EM TUBO DE AÇO INOXIDÁVEL DE 1 1/2´ X 800 MM- EM PAREDES DE CONSULTÓRIO</t>
  </si>
  <si>
    <t>LUMINÁRIA RETANGULAR DE EMBUTIR TIPO CALHA FECHADA COM DIFUSOR PLANO EM ACRÍLICO PARA 2 LÂMPADAS FLUORESCENTES TUBULARES DE 28/32/36/54W</t>
  </si>
  <si>
    <t>LUMINÁRIA REDONDA DE EMBUTIR COM DIFUSOR RECUADO PARA 1 OU 2 LÂMPADAS FLUORESCENTES COMPACTAS DE 15/18/20/23/26W</t>
  </si>
  <si>
    <t>LUMINÁRIA QUADRADA DE EMBUTIR TIPO CALHA ABERTA COM REFLETOR E ALETA PARABÓLICAS EM ALUMÍNIO ACETINADO PARA 2 OU 4 LÂMPADAS FLUORESCENTES DE 14/16/18/36/55W</t>
  </si>
  <si>
    <t>LUMINÁRIA REDONDA DE EMBUTIR, COM FOCO ORIENTÁVEL E ACESSÓRIO ANTIOFUSCANTE, PARA 1 LÂMPADA DICROICA DE 50 W</t>
  </si>
  <si>
    <t>BLOCO AUTÔNOMO DE ILUMINAÇÃO DE EMERGÊNCIA COM AUTONOMIA MÍNIMA DE 1 HORA, EQUIPADO COM 2 LÂMPADAS DE 11 W</t>
  </si>
  <si>
    <t>SINALIZAÇÃO DE EMERGÊNCIA VISUAL E SONORA</t>
  </si>
  <si>
    <t>SISTEMA TIPO BOTOEIRA PARA PESSOAS COM MOBILIDADE REDUZIDA OU CADEIRANTE, SEM FIO</t>
  </si>
  <si>
    <t>PLACA DE IDENTIFICAÇÃO EM ALUMÍNIO PARA WC, COM DESENHO UNIVERSAL DE ACESSIBILIDADE</t>
  </si>
  <si>
    <t>ARMÁRIO/GABINETE EMBUTIDO EM MDF SOB MEDIDA, REVESTIDO EM LAMINADO MELAMÍNICO, COM PORTAS E PRATELEIRAS</t>
  </si>
  <si>
    <t>04.11.030</t>
  </si>
  <si>
    <t>RETIRADA DE BANCADA INCLUINDO PERTENCES</t>
  </si>
  <si>
    <t>03.01.14</t>
  </si>
  <si>
    <t>DATA:</t>
  </si>
  <si>
    <t>23 DE JULHO DE 2018</t>
  </si>
  <si>
    <t>04.03</t>
  </si>
  <si>
    <t>ALVENARIA DE VEDAÇÃO DE BLOCOS CERÂMICOS FURADOS NA VERTICAL DE 14X19X39CM (ESPESSURA 14CM) DE PAREDES COM ÁREA LÍQUIDA MENOR QUE 6M² SEMOS E ARGAMASSA DE ASSENTAMENTO COM PREPARO MANUAL. AF_06/2014- (PARA TROCADOR)</t>
  </si>
  <si>
    <t>CHAPISCO APLICADO EM ALVENARIAS E ESTRUTURAS DE CONCRETO INTERNAS, COM  COLHER DE PEDREIRO.  ARGAMASSA TRAÇO 1:3 COM PREPARO MANUAL. AF_06/2014
 (INCLUSIVE TROCADOR)</t>
  </si>
  <si>
    <t xml:space="preserve"> EMBOÇO, PARA RECEBIMENTO DE CERÂMICA, EM ARGAMASSA TRAÇO 1:2:8, PREPAR O MANUAL, APLICADO MANUALMENTE EM FACES INTERNAS DE PAREDES, PARA AMBI ENTE COM ÁREA  ENTRE 5M2 E 10M2, ESPESSURA DE 20MM, COM EXECUÇÃO DE TA LISCAS. AF_06/2014
  -(INCLUSIVE TROCADOR)</t>
  </si>
  <si>
    <t xml:space="preserve">REVESTIMENTO CERÂMICO PARA PAREDES INTERNAS COM PLACAS TIPO ESMALTADA  EXTRA  DE DIMENSÕES 33X45 CM APLICADAS EM AMBIENTES DE ÁREA MENOR QUE 5 M² NA ALTURA INTEIRA DAS PAREDES. AF_06/2014
 -(INCLUSIVE TROCADOR)
 </t>
  </si>
  <si>
    <t>04.06.020</t>
  </si>
  <si>
    <t>08.07</t>
  </si>
  <si>
    <t>INTERRUPTOR DE 1 TECLA SIMPLES CAIXA 4"X2"-ELETR PVC RÍGIDO</t>
  </si>
  <si>
    <t>PONTO SECO P/INSTALACAO DE SOM/TV/ALARME/LOGICA - ELETRODUTO PVC</t>
  </si>
  <si>
    <t>TOMADA 2P+T PADRAO NBR 14136, CORRENTE 20A-250V-ELETR.PVC RIGIDO</t>
  </si>
  <si>
    <t>PONTO SECO PARA TELEFONE-ELETRODUTO DE PVC</t>
  </si>
  <si>
    <t>CENTRO DE LUZ EM CAIXA FM ELETRODUTO DE PVC</t>
  </si>
  <si>
    <t>FECHADURA CILINDRICA COMPLETO (FECHAD ROSETA MACAN)</t>
  </si>
  <si>
    <t>908058-FDE</t>
  </si>
  <si>
    <t>908085-FDE</t>
  </si>
  <si>
    <t>908089-FDE</t>
  </si>
  <si>
    <t>908081-FDE</t>
  </si>
  <si>
    <t>910003-FDE</t>
  </si>
  <si>
    <t>580095-FDE</t>
  </si>
  <si>
    <t>SINAPI/CPOS/FDE</t>
  </si>
  <si>
    <t>REVESTIMENTO VINÍLICO FLEXÍVEL EM MANTA HOMOGÊNEA COM ESPESSURA DE 2 MM, COM IMPERMEABILIZAÇÃO ACRÍLICA, COM ACRÉSCIMO DE 10%</t>
  </si>
  <si>
    <t>09.24</t>
  </si>
  <si>
    <t>14 DE AGOSTO  DE 2018</t>
  </si>
  <si>
    <t>CONTRATO DE REPASSE: CR: 1044.604-96/2017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</si>
</sst>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\-??_);_(@_)"/>
    <numFmt numFmtId="171" formatCode="_-* #,##0.00_-;\-* #,##0.00_-;_-* \-??_-;_-@_-"/>
    <numFmt numFmtId="172" formatCode="0.000"/>
    <numFmt numFmtId="173" formatCode="mm/yy"/>
    <numFmt numFmtId="174" formatCode="#,##0.0000"/>
    <numFmt numFmtId="175" formatCode="_(* #,##0.00_);_(* \(#,##0.00\);_(* &quot;-&quot;??_);_(@_)"/>
    <numFmt numFmtId="176" formatCode="0.0%"/>
    <numFmt numFmtId="177" formatCode="#,##0.00_ ;\-#,##0.00\ "/>
    <numFmt numFmtId="178" formatCode="0.0000"/>
    <numFmt numFmtId="179" formatCode="_-* #,##0.000_-;\-* #,##0.000_-;_-* \-??_-;_-@_-"/>
    <numFmt numFmtId="180" formatCode="_-* #,##0.0000_-;\-* #,##0.0000_-;_-* \-??_-;_-@_-"/>
    <numFmt numFmtId="181" formatCode="_-&quot;R$ &quot;* #,##0.00_-;&quot;-R$ &quot;* #,##0.00_-;_-&quot;R$ &quot;* \-??_-;_-@_-"/>
    <numFmt numFmtId="182" formatCode="00\-00\-00"/>
  </numFmts>
  <fonts count="60"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double"/>
      <bottom/>
    </border>
    <border>
      <left style="double"/>
      <right/>
      <top/>
      <bottom/>
    </border>
    <border>
      <left style="thin"/>
      <right style="thin"/>
      <top style="thin"/>
      <bottom/>
    </border>
    <border>
      <left/>
      <right/>
      <top/>
      <bottom style="double"/>
    </border>
    <border>
      <left/>
      <right style="double"/>
      <top/>
      <bottom/>
    </border>
    <border>
      <left style="double"/>
      <right/>
      <top style="thin"/>
      <bottom/>
    </border>
    <border>
      <left/>
      <right style="double"/>
      <top style="thin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thin"/>
      <right style="thin"/>
      <top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/>
      <right style="double"/>
      <top style="double"/>
      <bottom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/>
      <top/>
      <bottom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/>
    </border>
    <border>
      <left style="hair"/>
      <right style="hair"/>
      <top>
        <color indexed="63"/>
      </top>
      <bottom style="hair"/>
    </border>
    <border>
      <left style="double"/>
      <right/>
      <top style="hair"/>
      <bottom/>
    </border>
    <border>
      <left/>
      <right/>
      <top style="hair"/>
      <bottom/>
    </border>
    <border>
      <left/>
      <right style="double"/>
      <top style="hair"/>
      <bottom/>
    </border>
    <border>
      <left style="double"/>
      <right/>
      <top/>
      <bottom style="medium"/>
    </border>
    <border>
      <left/>
      <right/>
      <top/>
      <bottom style="medium"/>
    </border>
    <border>
      <left style="thin"/>
      <right style="thin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 style="hair"/>
      <bottom style="thin"/>
    </border>
    <border>
      <left style="hair"/>
      <right style="double"/>
      <top style="hair"/>
      <bottom>
        <color indexed="63"/>
      </bottom>
    </border>
    <border>
      <left style="hair"/>
      <right style="double"/>
      <top style="double"/>
      <bottom style="hair"/>
    </border>
    <border>
      <left style="hair"/>
      <right style="double"/>
      <top>
        <color indexed="63"/>
      </top>
      <bottom style="hair"/>
    </border>
    <border>
      <left/>
      <right style="double"/>
      <top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hair"/>
      <top style="hair"/>
      <bottom style="hair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Border="0" applyProtection="0">
      <alignment/>
    </xf>
  </cellStyleXfs>
  <cellXfs count="4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173" fontId="0" fillId="34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6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4" xfId="0" applyFont="1" applyBorder="1" applyAlignment="1">
      <alignment/>
    </xf>
    <xf numFmtId="173" fontId="3" fillId="34" borderId="0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4" fontId="4" fillId="0" borderId="0" xfId="0" applyNumberFormat="1" applyFont="1" applyBorder="1" applyAlignment="1">
      <alignment/>
    </xf>
    <xf numFmtId="171" fontId="0" fillId="0" borderId="0" xfId="64">
      <alignment/>
    </xf>
    <xf numFmtId="0" fontId="0" fillId="0" borderId="0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6" fillId="0" borderId="15" xfId="0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0" fontId="57" fillId="0" borderId="15" xfId="0" applyFont="1" applyBorder="1" applyAlignment="1">
      <alignment/>
    </xf>
    <xf numFmtId="0" fontId="2" fillId="0" borderId="21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33" borderId="0" xfId="0" applyFill="1" applyBorder="1" applyAlignment="1">
      <alignment horizontal="center" vertical="center"/>
    </xf>
    <xf numFmtId="170" fontId="0" fillId="33" borderId="0" xfId="0" applyNumberFormat="1" applyFill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2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44" fontId="7" fillId="0" borderId="24" xfId="0" applyNumberFormat="1" applyFont="1" applyBorder="1" applyAlignment="1">
      <alignment vertical="center"/>
    </xf>
    <xf numFmtId="44" fontId="7" fillId="0" borderId="23" xfId="0" applyNumberFormat="1" applyFont="1" applyFill="1" applyBorder="1" applyAlignment="1">
      <alignment vertical="center"/>
    </xf>
    <xf numFmtId="172" fontId="7" fillId="0" borderId="23" xfId="0" applyNumberFormat="1" applyFont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9" fillId="0" borderId="13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170" fontId="3" fillId="34" borderId="16" xfId="0" applyNumberFormat="1" applyFont="1" applyFill="1" applyBorder="1" applyAlignment="1">
      <alignment horizontal="left"/>
    </xf>
    <xf numFmtId="0" fontId="0" fillId="34" borderId="25" xfId="0" applyFill="1" applyBorder="1" applyAlignment="1">
      <alignment horizontal="center"/>
    </xf>
    <xf numFmtId="173" fontId="0" fillId="34" borderId="26" xfId="0" applyNumberFormat="1" applyFill="1" applyBorder="1" applyAlignment="1">
      <alignment/>
    </xf>
    <xf numFmtId="173" fontId="3" fillId="34" borderId="26" xfId="0" applyNumberFormat="1" applyFont="1" applyFill="1" applyBorder="1" applyAlignment="1">
      <alignment/>
    </xf>
    <xf numFmtId="10" fontId="0" fillId="34" borderId="26" xfId="0" applyNumberFormat="1" applyFill="1" applyBorder="1" applyAlignment="1">
      <alignment horizontal="right"/>
    </xf>
    <xf numFmtId="0" fontId="0" fillId="34" borderId="27" xfId="0" applyFill="1" applyBorder="1" applyAlignment="1">
      <alignment horizontal="right"/>
    </xf>
    <xf numFmtId="0" fontId="3" fillId="35" borderId="12" xfId="0" applyFont="1" applyFill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8" xfId="0" applyFont="1" applyBorder="1" applyAlignment="1">
      <alignment/>
    </xf>
    <xf numFmtId="0" fontId="6" fillId="0" borderId="29" xfId="51" applyFont="1" applyBorder="1" applyAlignment="1">
      <alignment horizontal="center" vertical="center" wrapText="1"/>
      <protection/>
    </xf>
    <xf numFmtId="0" fontId="7" fillId="0" borderId="29" xfId="0" applyFont="1" applyBorder="1" applyAlignment="1">
      <alignment horizontal="center" vertical="center"/>
    </xf>
    <xf numFmtId="0" fontId="57" fillId="0" borderId="13" xfId="0" applyFont="1" applyBorder="1" applyAlignment="1">
      <alignment/>
    </xf>
    <xf numFmtId="171" fontId="0" fillId="0" borderId="23" xfId="64" applyBorder="1">
      <alignment/>
    </xf>
    <xf numFmtId="0" fontId="0" fillId="33" borderId="0" xfId="0" applyFill="1" applyAlignment="1">
      <alignment horizontal="center"/>
    </xf>
    <xf numFmtId="0" fontId="8" fillId="0" borderId="19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vertical="center" wrapText="1"/>
    </xf>
    <xf numFmtId="0" fontId="7" fillId="0" borderId="31" xfId="0" applyFont="1" applyBorder="1" applyAlignment="1">
      <alignment horizontal="center" vertical="center"/>
    </xf>
    <xf numFmtId="43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Alignment="1">
      <alignment/>
    </xf>
    <xf numFmtId="171" fontId="0" fillId="0" borderId="0" xfId="64" applyBorder="1">
      <alignment/>
    </xf>
    <xf numFmtId="171" fontId="0" fillId="0" borderId="0" xfId="0" applyNumberFormat="1" applyBorder="1" applyAlignment="1">
      <alignment/>
    </xf>
    <xf numFmtId="43" fontId="0" fillId="0" borderId="0" xfId="0" applyNumberFormat="1" applyFill="1" applyAlignment="1">
      <alignment/>
    </xf>
    <xf numFmtId="0" fontId="7" fillId="0" borderId="23" xfId="0" applyFont="1" applyBorder="1" applyAlignment="1">
      <alignment horizontal="center"/>
    </xf>
    <xf numFmtId="44" fontId="7" fillId="0" borderId="23" xfId="0" applyNumberFormat="1" applyFont="1" applyFill="1" applyBorder="1" applyAlignment="1">
      <alignment/>
    </xf>
    <xf numFmtId="44" fontId="7" fillId="0" borderId="24" xfId="0" applyNumberFormat="1" applyFont="1" applyBorder="1" applyAlignment="1">
      <alignment/>
    </xf>
    <xf numFmtId="175" fontId="0" fillId="0" borderId="0" xfId="0" applyNumberFormat="1" applyAlignment="1">
      <alignment/>
    </xf>
    <xf numFmtId="0" fontId="0" fillId="0" borderId="0" xfId="0" applyAlignment="1">
      <alignment wrapText="1"/>
    </xf>
    <xf numFmtId="0" fontId="49" fillId="0" borderId="0" xfId="0" applyFont="1" applyAlignment="1">
      <alignment horizontal="left" wrapText="1"/>
    </xf>
    <xf numFmtId="0" fontId="3" fillId="34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44" fontId="0" fillId="35" borderId="0" xfId="47" applyFont="1" applyFill="1" applyBorder="1" applyAlignment="1">
      <alignment horizontal="right" wrapText="1"/>
    </xf>
    <xf numFmtId="173" fontId="0" fillId="35" borderId="25" xfId="0" applyNumberFormat="1" applyFont="1" applyFill="1" applyBorder="1" applyAlignment="1">
      <alignment/>
    </xf>
    <xf numFmtId="173" fontId="0" fillId="35" borderId="0" xfId="0" applyNumberFormat="1" applyFont="1" applyFill="1" applyBorder="1" applyAlignment="1">
      <alignment/>
    </xf>
    <xf numFmtId="173" fontId="0" fillId="35" borderId="26" xfId="0" applyNumberFormat="1" applyFont="1" applyFill="1" applyBorder="1" applyAlignment="1">
      <alignment/>
    </xf>
    <xf numFmtId="0" fontId="0" fillId="35" borderId="16" xfId="0" applyFont="1" applyFill="1" applyBorder="1" applyAlignment="1">
      <alignment horizontal="right"/>
    </xf>
    <xf numFmtId="173" fontId="0" fillId="35" borderId="32" xfId="0" applyNumberFormat="1" applyFont="1" applyFill="1" applyBorder="1" applyAlignment="1">
      <alignment vertical="center"/>
    </xf>
    <xf numFmtId="173" fontId="0" fillId="35" borderId="31" xfId="0" applyNumberFormat="1" applyFont="1" applyFill="1" applyBorder="1" applyAlignment="1">
      <alignment vertical="center" wrapText="1"/>
    </xf>
    <xf numFmtId="173" fontId="3" fillId="35" borderId="30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1" xfId="0" applyNumberFormat="1" applyFont="1" applyFill="1" applyBorder="1" applyAlignment="1">
      <alignment vertical="center"/>
    </xf>
    <xf numFmtId="49" fontId="0" fillId="0" borderId="31" xfId="47" applyNumberFormat="1" applyFont="1" applyFill="1" applyBorder="1" applyAlignment="1">
      <alignment horizontal="right" vertical="center" wrapText="1"/>
    </xf>
    <xf numFmtId="49" fontId="0" fillId="0" borderId="34" xfId="0" applyNumberFormat="1" applyFont="1" applyFill="1" applyBorder="1" applyAlignment="1">
      <alignment horizontal="right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/>
    </xf>
    <xf numFmtId="17" fontId="3" fillId="34" borderId="23" xfId="0" applyNumberFormat="1" applyFont="1" applyFill="1" applyBorder="1" applyAlignment="1">
      <alignment horizontal="center" vertical="center"/>
    </xf>
    <xf numFmtId="44" fontId="3" fillId="34" borderId="23" xfId="47" applyFont="1" applyFill="1" applyBorder="1" applyAlignment="1">
      <alignment horizontal="center" vertical="center" wrapText="1"/>
    </xf>
    <xf numFmtId="44" fontId="3" fillId="34" borderId="24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178" fontId="37" fillId="0" borderId="23" xfId="0" applyNumberFormat="1" applyFont="1" applyBorder="1" applyAlignment="1">
      <alignment horizontal="center" vertical="center"/>
    </xf>
    <xf numFmtId="44" fontId="0" fillId="0" borderId="23" xfId="47" applyFont="1" applyFill="1" applyBorder="1" applyAlignment="1">
      <alignment vertical="center" wrapText="1"/>
    </xf>
    <xf numFmtId="44" fontId="0" fillId="0" borderId="24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172" fontId="0" fillId="0" borderId="23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vertical="center" wrapText="1"/>
    </xf>
    <xf numFmtId="44" fontId="0" fillId="0" borderId="24" xfId="0" applyNumberFormat="1" applyFont="1" applyFill="1" applyBorder="1" applyAlignment="1">
      <alignment vertical="center"/>
    </xf>
    <xf numFmtId="171" fontId="0" fillId="0" borderId="30" xfId="64" applyFont="1" applyBorder="1" applyAlignment="1">
      <alignment horizontal="center" vertical="center" wrapText="1"/>
    </xf>
    <xf numFmtId="171" fontId="0" fillId="0" borderId="23" xfId="64" applyFont="1" applyBorder="1" applyAlignment="1">
      <alignment vertical="center"/>
    </xf>
    <xf numFmtId="44" fontId="0" fillId="0" borderId="23" xfId="47" applyFont="1" applyBorder="1" applyAlignment="1">
      <alignment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 wrapText="1"/>
    </xf>
    <xf numFmtId="169" fontId="3" fillId="34" borderId="37" xfId="0" applyNumberFormat="1" applyFont="1" applyFill="1" applyBorder="1" applyAlignment="1">
      <alignment vertical="center"/>
    </xf>
    <xf numFmtId="0" fontId="0" fillId="0" borderId="23" xfId="0" applyFont="1" applyBorder="1" applyAlignment="1">
      <alignment vertical="justify"/>
    </xf>
    <xf numFmtId="0" fontId="7" fillId="34" borderId="21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10" fontId="10" fillId="34" borderId="12" xfId="0" applyNumberFormat="1" applyFont="1" applyFill="1" applyBorder="1" applyAlignment="1">
      <alignment horizontal="center"/>
    </xf>
    <xf numFmtId="10" fontId="10" fillId="34" borderId="28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10" fontId="10" fillId="34" borderId="0" xfId="0" applyNumberFormat="1" applyFont="1" applyFill="1" applyBorder="1" applyAlignment="1">
      <alignment horizontal="center"/>
    </xf>
    <xf numFmtId="10" fontId="10" fillId="34" borderId="16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right"/>
    </xf>
    <xf numFmtId="0" fontId="7" fillId="34" borderId="13" xfId="0" applyFont="1" applyFill="1" applyBorder="1" applyAlignment="1">
      <alignment horizontal="center"/>
    </xf>
    <xf numFmtId="173" fontId="7" fillId="34" borderId="0" xfId="0" applyNumberFormat="1" applyFont="1" applyFill="1" applyBorder="1" applyAlignment="1">
      <alignment/>
    </xf>
    <xf numFmtId="173" fontId="10" fillId="34" borderId="0" xfId="0" applyNumberFormat="1" applyFont="1" applyFill="1" applyBorder="1" applyAlignment="1">
      <alignment/>
    </xf>
    <xf numFmtId="170" fontId="10" fillId="34" borderId="0" xfId="0" applyNumberFormat="1" applyFont="1" applyFill="1" applyBorder="1" applyAlignment="1">
      <alignment horizontal="left"/>
    </xf>
    <xf numFmtId="0" fontId="10" fillId="34" borderId="0" xfId="0" applyFont="1" applyFill="1" applyBorder="1" applyAlignment="1">
      <alignment horizontal="right"/>
    </xf>
    <xf numFmtId="10" fontId="10" fillId="34" borderId="20" xfId="0" applyNumberFormat="1" applyFont="1" applyFill="1" applyBorder="1" applyAlignment="1">
      <alignment horizontal="center"/>
    </xf>
    <xf numFmtId="170" fontId="10" fillId="34" borderId="38" xfId="0" applyNumberFormat="1" applyFont="1" applyFill="1" applyBorder="1" applyAlignment="1">
      <alignment/>
    </xf>
    <xf numFmtId="170" fontId="10" fillId="34" borderId="39" xfId="0" applyNumberFormat="1" applyFont="1" applyFill="1" applyBorder="1" applyAlignment="1">
      <alignment/>
    </xf>
    <xf numFmtId="170" fontId="10" fillId="36" borderId="40" xfId="0" applyNumberFormat="1" applyFont="1" applyFill="1" applyBorder="1" applyAlignment="1">
      <alignment horizontal="center"/>
    </xf>
    <xf numFmtId="170" fontId="10" fillId="36" borderId="39" xfId="0" applyNumberFormat="1" applyFont="1" applyFill="1" applyBorder="1" applyAlignment="1">
      <alignment horizontal="center"/>
    </xf>
    <xf numFmtId="0" fontId="10" fillId="37" borderId="41" xfId="0" applyFont="1" applyFill="1" applyBorder="1" applyAlignment="1">
      <alignment horizontal="center" vertical="center"/>
    </xf>
    <xf numFmtId="0" fontId="10" fillId="37" borderId="42" xfId="0" applyFont="1" applyFill="1" applyBorder="1" applyAlignment="1">
      <alignment horizontal="left" vertical="center"/>
    </xf>
    <xf numFmtId="0" fontId="10" fillId="37" borderId="42" xfId="0" applyFont="1" applyFill="1" applyBorder="1" applyAlignment="1">
      <alignment vertical="center"/>
    </xf>
    <xf numFmtId="0" fontId="7" fillId="37" borderId="42" xfId="0" applyFont="1" applyFill="1" applyBorder="1" applyAlignment="1">
      <alignment/>
    </xf>
    <xf numFmtId="170" fontId="7" fillId="37" borderId="42" xfId="0" applyNumberFormat="1" applyFont="1" applyFill="1" applyBorder="1" applyAlignment="1">
      <alignment/>
    </xf>
    <xf numFmtId="170" fontId="10" fillId="37" borderId="43" xfId="0" applyNumberFormat="1" applyFont="1" applyFill="1" applyBorder="1" applyAlignment="1">
      <alignment/>
    </xf>
    <xf numFmtId="0" fontId="7" fillId="0" borderId="41" xfId="0" applyFont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35" borderId="42" xfId="0" applyFont="1" applyFill="1" applyBorder="1" applyAlignment="1">
      <alignment/>
    </xf>
    <xf numFmtId="170" fontId="7" fillId="0" borderId="42" xfId="0" applyNumberFormat="1" applyFont="1" applyFill="1" applyBorder="1" applyAlignment="1">
      <alignment/>
    </xf>
    <xf numFmtId="44" fontId="7" fillId="35" borderId="42" xfId="0" applyNumberFormat="1" applyFont="1" applyFill="1" applyBorder="1" applyAlignment="1">
      <alignment/>
    </xf>
    <xf numFmtId="171" fontId="7" fillId="0" borderId="42" xfId="64" applyFont="1" applyBorder="1" applyAlignment="1">
      <alignment/>
    </xf>
    <xf numFmtId="10" fontId="7" fillId="0" borderId="42" xfId="47" applyNumberFormat="1" applyFont="1" applyFill="1" applyBorder="1" applyAlignment="1">
      <alignment/>
    </xf>
    <xf numFmtId="44" fontId="11" fillId="0" borderId="42" xfId="44" applyNumberFormat="1" applyFont="1" applyFill="1" applyBorder="1" applyAlignment="1" applyProtection="1">
      <alignment/>
      <protection/>
    </xf>
    <xf numFmtId="171" fontId="7" fillId="0" borderId="44" xfId="64" applyFont="1" applyBorder="1" applyAlignment="1">
      <alignment/>
    </xf>
    <xf numFmtId="0" fontId="10" fillId="8" borderId="41" xfId="0" applyFont="1" applyFill="1" applyBorder="1" applyAlignment="1">
      <alignment horizontal="center"/>
    </xf>
    <xf numFmtId="0" fontId="10" fillId="8" borderId="42" xfId="0" applyFont="1" applyFill="1" applyBorder="1" applyAlignment="1">
      <alignment horizontal="center"/>
    </xf>
    <xf numFmtId="0" fontId="10" fillId="8" borderId="42" xfId="0" applyFont="1" applyFill="1" applyBorder="1" applyAlignment="1">
      <alignment wrapText="1"/>
    </xf>
    <xf numFmtId="0" fontId="7" fillId="8" borderId="42" xfId="0" applyFont="1" applyFill="1" applyBorder="1" applyAlignment="1">
      <alignment horizontal="center"/>
    </xf>
    <xf numFmtId="170" fontId="7" fillId="8" borderId="42" xfId="0" applyNumberFormat="1" applyFont="1" applyFill="1" applyBorder="1" applyAlignment="1">
      <alignment/>
    </xf>
    <xf numFmtId="44" fontId="7" fillId="8" borderId="42" xfId="0" applyNumberFormat="1" applyFont="1" applyFill="1" applyBorder="1" applyAlignment="1">
      <alignment/>
    </xf>
    <xf numFmtId="171" fontId="10" fillId="8" borderId="43" xfId="64" applyFont="1" applyFill="1" applyBorder="1" applyAlignment="1">
      <alignment/>
    </xf>
    <xf numFmtId="10" fontId="7" fillId="8" borderId="42" xfId="47" applyNumberFormat="1" applyFont="1" applyFill="1" applyBorder="1" applyAlignment="1">
      <alignment/>
    </xf>
    <xf numFmtId="44" fontId="11" fillId="8" borderId="42" xfId="44" applyNumberFormat="1" applyFont="1" applyFill="1" applyBorder="1" applyAlignment="1" applyProtection="1">
      <alignment/>
      <protection/>
    </xf>
    <xf numFmtId="171" fontId="10" fillId="8" borderId="44" xfId="64" applyFont="1" applyFill="1" applyBorder="1" applyAlignment="1">
      <alignment/>
    </xf>
    <xf numFmtId="0" fontId="7" fillId="35" borderId="41" xfId="0" applyFont="1" applyFill="1" applyBorder="1" applyAlignment="1">
      <alignment horizontal="center"/>
    </xf>
    <xf numFmtId="0" fontId="7" fillId="35" borderId="42" xfId="0" applyFont="1" applyFill="1" applyBorder="1" applyAlignment="1">
      <alignment vertical="distributed" wrapText="1"/>
    </xf>
    <xf numFmtId="0" fontId="7" fillId="0" borderId="42" xfId="0" applyFont="1" applyFill="1" applyBorder="1" applyAlignment="1">
      <alignment wrapText="1"/>
    </xf>
    <xf numFmtId="44" fontId="7" fillId="0" borderId="42" xfId="0" applyNumberFormat="1" applyFont="1" applyFill="1" applyBorder="1" applyAlignment="1">
      <alignment/>
    </xf>
    <xf numFmtId="0" fontId="7" fillId="35" borderId="42" xfId="0" applyFont="1" applyFill="1" applyBorder="1" applyAlignment="1">
      <alignment wrapText="1"/>
    </xf>
    <xf numFmtId="171" fontId="7" fillId="0" borderId="42" xfId="64" applyFont="1" applyBorder="1" applyAlignment="1">
      <alignment horizontal="center"/>
    </xf>
    <xf numFmtId="0" fontId="11" fillId="35" borderId="42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170" fontId="7" fillId="35" borderId="42" xfId="0" applyNumberFormat="1" applyFont="1" applyFill="1" applyBorder="1" applyAlignment="1">
      <alignment/>
    </xf>
    <xf numFmtId="171" fontId="7" fillId="0" borderId="43" xfId="64" applyFont="1" applyBorder="1" applyAlignment="1">
      <alignment/>
    </xf>
    <xf numFmtId="3" fontId="10" fillId="37" borderId="41" xfId="0" applyNumberFormat="1" applyFont="1" applyFill="1" applyBorder="1" applyAlignment="1">
      <alignment horizontal="center"/>
    </xf>
    <xf numFmtId="0" fontId="10" fillId="37" borderId="42" xfId="0" applyFont="1" applyFill="1" applyBorder="1" applyAlignment="1">
      <alignment horizontal="left"/>
    </xf>
    <xf numFmtId="0" fontId="7" fillId="37" borderId="42" xfId="0" applyFont="1" applyFill="1" applyBorder="1" applyAlignment="1">
      <alignment/>
    </xf>
    <xf numFmtId="170" fontId="7" fillId="37" borderId="42" xfId="0" applyNumberFormat="1" applyFont="1" applyFill="1" applyBorder="1" applyAlignment="1">
      <alignment/>
    </xf>
    <xf numFmtId="170" fontId="10" fillId="37" borderId="43" xfId="0" applyNumberFormat="1" applyFont="1" applyFill="1" applyBorder="1" applyAlignment="1">
      <alignment/>
    </xf>
    <xf numFmtId="44" fontId="7" fillId="0" borderId="45" xfId="0" applyNumberFormat="1" applyFont="1" applyFill="1" applyBorder="1" applyAlignment="1">
      <alignment/>
    </xf>
    <xf numFmtId="0" fontId="7" fillId="35" borderId="42" xfId="0" applyFont="1" applyFill="1" applyBorder="1" applyAlignment="1">
      <alignment horizontal="center"/>
    </xf>
    <xf numFmtId="171" fontId="7" fillId="35" borderId="43" xfId="64" applyFont="1" applyFill="1" applyBorder="1" applyAlignment="1">
      <alignment/>
    </xf>
    <xf numFmtId="169" fontId="7" fillId="35" borderId="42" xfId="0" applyNumberFormat="1" applyFont="1" applyFill="1" applyBorder="1" applyAlignment="1">
      <alignment vertical="center"/>
    </xf>
    <xf numFmtId="44" fontId="7" fillId="0" borderId="46" xfId="0" applyNumberFormat="1" applyFont="1" applyFill="1" applyBorder="1" applyAlignment="1">
      <alignment/>
    </xf>
    <xf numFmtId="0" fontId="7" fillId="34" borderId="41" xfId="0" applyFont="1" applyFill="1" applyBorder="1" applyAlignment="1">
      <alignment horizontal="center"/>
    </xf>
    <xf numFmtId="0" fontId="7" fillId="34" borderId="42" xfId="0" applyFont="1" applyFill="1" applyBorder="1" applyAlignment="1">
      <alignment horizontal="center"/>
    </xf>
    <xf numFmtId="0" fontId="10" fillId="34" borderId="42" xfId="0" applyFont="1" applyFill="1" applyBorder="1" applyAlignment="1">
      <alignment/>
    </xf>
    <xf numFmtId="170" fontId="7" fillId="34" borderId="42" xfId="0" applyNumberFormat="1" applyFont="1" applyFill="1" applyBorder="1" applyAlignment="1">
      <alignment/>
    </xf>
    <xf numFmtId="170" fontId="10" fillId="34" borderId="43" xfId="0" applyNumberFormat="1" applyFont="1" applyFill="1" applyBorder="1" applyAlignment="1">
      <alignment/>
    </xf>
    <xf numFmtId="44" fontId="7" fillId="34" borderId="42" xfId="47" applyFont="1" applyFill="1" applyBorder="1" applyAlignment="1">
      <alignment/>
    </xf>
    <xf numFmtId="44" fontId="7" fillId="0" borderId="42" xfId="47" applyFont="1" applyFill="1" applyBorder="1" applyAlignment="1">
      <alignment/>
    </xf>
    <xf numFmtId="0" fontId="7" fillId="0" borderId="44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8" xfId="0" applyFont="1" applyFill="1" applyBorder="1" applyAlignment="1">
      <alignment horizontal="left"/>
    </xf>
    <xf numFmtId="0" fontId="7" fillId="0" borderId="48" xfId="0" applyFont="1" applyFill="1" applyBorder="1" applyAlignment="1">
      <alignment/>
    </xf>
    <xf numFmtId="0" fontId="7" fillId="0" borderId="48" xfId="0" applyFont="1" applyFill="1" applyBorder="1" applyAlignment="1">
      <alignment horizontal="center"/>
    </xf>
    <xf numFmtId="170" fontId="7" fillId="0" borderId="48" xfId="0" applyNumberFormat="1" applyFont="1" applyFill="1" applyBorder="1" applyAlignment="1">
      <alignment/>
    </xf>
    <xf numFmtId="44" fontId="7" fillId="0" borderId="48" xfId="47" applyFont="1" applyFill="1" applyBorder="1" applyAlignment="1">
      <alignment/>
    </xf>
    <xf numFmtId="0" fontId="7" fillId="0" borderId="49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58" fillId="0" borderId="0" xfId="0" applyFont="1" applyBorder="1" applyAlignment="1">
      <alignment/>
    </xf>
    <xf numFmtId="44" fontId="7" fillId="0" borderId="0" xfId="47" applyFont="1" applyFill="1" applyBorder="1" applyAlignment="1">
      <alignment/>
    </xf>
    <xf numFmtId="170" fontId="7" fillId="0" borderId="0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/>
    </xf>
    <xf numFmtId="0" fontId="58" fillId="0" borderId="15" xfId="0" applyFont="1" applyBorder="1" applyAlignment="1">
      <alignment/>
    </xf>
    <xf numFmtId="170" fontId="7" fillId="0" borderId="15" xfId="0" applyNumberFormat="1" applyFont="1" applyFill="1" applyBorder="1" applyAlignment="1">
      <alignment/>
    </xf>
    <xf numFmtId="44" fontId="7" fillId="0" borderId="15" xfId="47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12" xfId="0" applyFont="1" applyBorder="1" applyAlignment="1">
      <alignment/>
    </xf>
    <xf numFmtId="0" fontId="7" fillId="34" borderId="13" xfId="0" applyFont="1" applyFill="1" applyBorder="1" applyAlignment="1">
      <alignment/>
    </xf>
    <xf numFmtId="173" fontId="10" fillId="34" borderId="0" xfId="0" applyNumberFormat="1" applyFont="1" applyFill="1" applyBorder="1" applyAlignment="1">
      <alignment/>
    </xf>
    <xf numFmtId="10" fontId="7" fillId="34" borderId="0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34" borderId="21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7" fillId="34" borderId="16" xfId="0" applyFont="1" applyFill="1" applyBorder="1" applyAlignment="1">
      <alignment horizontal="right"/>
    </xf>
    <xf numFmtId="10" fontId="10" fillId="34" borderId="15" xfId="0" applyNumberFormat="1" applyFont="1" applyFill="1" applyBorder="1" applyAlignment="1">
      <alignment horizontal="center"/>
    </xf>
    <xf numFmtId="173" fontId="7" fillId="34" borderId="15" xfId="0" applyNumberFormat="1" applyFont="1" applyFill="1" applyBorder="1" applyAlignment="1">
      <alignment/>
    </xf>
    <xf numFmtId="170" fontId="10" fillId="34" borderId="52" xfId="0" applyNumberFormat="1" applyFont="1" applyFill="1" applyBorder="1" applyAlignment="1">
      <alignment horizontal="center" vertical="center"/>
    </xf>
    <xf numFmtId="170" fontId="10" fillId="34" borderId="52" xfId="0" applyNumberFormat="1" applyFont="1" applyFill="1" applyBorder="1" applyAlignment="1">
      <alignment horizontal="center" vertical="center" wrapText="1"/>
    </xf>
    <xf numFmtId="170" fontId="10" fillId="34" borderId="38" xfId="0" applyNumberFormat="1" applyFont="1" applyFill="1" applyBorder="1" applyAlignment="1">
      <alignment horizontal="center" wrapText="1"/>
    </xf>
    <xf numFmtId="170" fontId="10" fillId="34" borderId="22" xfId="0" applyNumberFormat="1" applyFont="1" applyFill="1" applyBorder="1" applyAlignment="1">
      <alignment horizontal="center" vertical="center"/>
    </xf>
    <xf numFmtId="170" fontId="10" fillId="34" borderId="53" xfId="0" applyNumberFormat="1" applyFont="1" applyFill="1" applyBorder="1" applyAlignment="1">
      <alignment horizontal="center" wrapText="1"/>
    </xf>
    <xf numFmtId="0" fontId="7" fillId="36" borderId="54" xfId="0" applyFont="1" applyFill="1" applyBorder="1" applyAlignment="1">
      <alignment horizontal="center" vertical="center"/>
    </xf>
    <xf numFmtId="0" fontId="7" fillId="36" borderId="55" xfId="0" applyFont="1" applyFill="1" applyBorder="1" applyAlignment="1">
      <alignment horizontal="center" vertical="center"/>
    </xf>
    <xf numFmtId="0" fontId="7" fillId="36" borderId="55" xfId="0" applyFont="1" applyFill="1" applyBorder="1" applyAlignment="1">
      <alignment vertical="center"/>
    </xf>
    <xf numFmtId="0" fontId="10" fillId="36" borderId="55" xfId="0" applyFont="1" applyFill="1" applyBorder="1" applyAlignment="1">
      <alignment horizontal="right" vertical="center"/>
    </xf>
    <xf numFmtId="170" fontId="10" fillId="36" borderId="15" xfId="0" applyNumberFormat="1" applyFont="1" applyFill="1" applyBorder="1" applyAlignment="1">
      <alignment vertical="center"/>
    </xf>
    <xf numFmtId="170" fontId="10" fillId="36" borderId="20" xfId="0" applyNumberFormat="1" applyFont="1" applyFill="1" applyBorder="1" applyAlignment="1">
      <alignment vertical="center"/>
    </xf>
    <xf numFmtId="0" fontId="10" fillId="34" borderId="56" xfId="0" applyFont="1" applyFill="1" applyBorder="1" applyAlignment="1">
      <alignment horizontal="center" vertical="center"/>
    </xf>
    <xf numFmtId="0" fontId="10" fillId="34" borderId="57" xfId="0" applyFont="1" applyFill="1" applyBorder="1" applyAlignment="1">
      <alignment horizontal="center" vertical="center"/>
    </xf>
    <xf numFmtId="0" fontId="10" fillId="34" borderId="57" xfId="0" applyFont="1" applyFill="1" applyBorder="1" applyAlignment="1">
      <alignment horizontal="left" vertical="center"/>
    </xf>
    <xf numFmtId="0" fontId="10" fillId="34" borderId="57" xfId="0" applyFont="1" applyFill="1" applyBorder="1" applyAlignment="1">
      <alignment/>
    </xf>
    <xf numFmtId="170" fontId="10" fillId="34" borderId="57" xfId="0" applyNumberFormat="1" applyFont="1" applyFill="1" applyBorder="1" applyAlignment="1">
      <alignment/>
    </xf>
    <xf numFmtId="0" fontId="10" fillId="0" borderId="4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/>
    </xf>
    <xf numFmtId="170" fontId="10" fillId="0" borderId="42" xfId="0" applyNumberFormat="1" applyFont="1" applyFill="1" applyBorder="1" applyAlignment="1">
      <alignment/>
    </xf>
    <xf numFmtId="170" fontId="10" fillId="0" borderId="45" xfId="0" applyNumberFormat="1" applyFont="1" applyFill="1" applyBorder="1" applyAlignment="1">
      <alignment/>
    </xf>
    <xf numFmtId="3" fontId="10" fillId="34" borderId="41" xfId="0" applyNumberFormat="1" applyFont="1" applyFill="1" applyBorder="1" applyAlignment="1">
      <alignment horizontal="center"/>
    </xf>
    <xf numFmtId="0" fontId="10" fillId="34" borderId="42" xfId="0" applyFont="1" applyFill="1" applyBorder="1" applyAlignment="1">
      <alignment horizontal="center"/>
    </xf>
    <xf numFmtId="0" fontId="10" fillId="34" borderId="42" xfId="0" applyFont="1" applyFill="1" applyBorder="1" applyAlignment="1">
      <alignment/>
    </xf>
    <xf numFmtId="170" fontId="10" fillId="34" borderId="42" xfId="0" applyNumberFormat="1" applyFont="1" applyFill="1" applyBorder="1" applyAlignment="1">
      <alignment/>
    </xf>
    <xf numFmtId="0" fontId="7" fillId="0" borderId="42" xfId="0" applyFont="1" applyBorder="1" applyAlignment="1">
      <alignment horizontal="center"/>
    </xf>
    <xf numFmtId="44" fontId="7" fillId="0" borderId="42" xfId="0" applyNumberFormat="1" applyFont="1" applyFill="1" applyBorder="1" applyAlignment="1">
      <alignment/>
    </xf>
    <xf numFmtId="44" fontId="7" fillId="0" borderId="44" xfId="0" applyNumberFormat="1" applyFont="1" applyFill="1" applyBorder="1" applyAlignment="1">
      <alignment/>
    </xf>
    <xf numFmtId="0" fontId="10" fillId="38" borderId="41" xfId="0" applyFont="1" applyFill="1" applyBorder="1" applyAlignment="1">
      <alignment horizontal="center"/>
    </xf>
    <xf numFmtId="0" fontId="10" fillId="38" borderId="42" xfId="0" applyFont="1" applyFill="1" applyBorder="1" applyAlignment="1">
      <alignment horizontal="center"/>
    </xf>
    <xf numFmtId="0" fontId="10" fillId="38" borderId="42" xfId="0" applyFont="1" applyFill="1" applyBorder="1" applyAlignment="1">
      <alignment/>
    </xf>
    <xf numFmtId="170" fontId="10" fillId="38" borderId="42" xfId="0" applyNumberFormat="1" applyFont="1" applyFill="1" applyBorder="1" applyAlignment="1">
      <alignment/>
    </xf>
    <xf numFmtId="170" fontId="7" fillId="0" borderId="42" xfId="0" applyNumberFormat="1" applyFont="1" applyFill="1" applyBorder="1" applyAlignment="1">
      <alignment/>
    </xf>
    <xf numFmtId="170" fontId="7" fillId="0" borderId="44" xfId="0" applyNumberFormat="1" applyFont="1" applyFill="1" applyBorder="1" applyAlignment="1">
      <alignment/>
    </xf>
    <xf numFmtId="0" fontId="7" fillId="0" borderId="58" xfId="0" applyFont="1" applyBorder="1" applyAlignment="1">
      <alignment/>
    </xf>
    <xf numFmtId="0" fontId="7" fillId="0" borderId="59" xfId="0" applyFont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59" xfId="0" applyFont="1" applyFill="1" applyBorder="1" applyAlignment="1">
      <alignment/>
    </xf>
    <xf numFmtId="170" fontId="7" fillId="0" borderId="59" xfId="0" applyNumberFormat="1" applyFont="1" applyFill="1" applyBorder="1" applyAlignment="1">
      <alignment/>
    </xf>
    <xf numFmtId="170" fontId="7" fillId="0" borderId="60" xfId="0" applyNumberFormat="1" applyFont="1" applyFill="1" applyBorder="1" applyAlignment="1">
      <alignment/>
    </xf>
    <xf numFmtId="0" fontId="7" fillId="0" borderId="21" xfId="0" applyFont="1" applyBorder="1" applyAlignment="1">
      <alignment/>
    </xf>
    <xf numFmtId="0" fontId="7" fillId="0" borderId="12" xfId="0" applyFont="1" applyFill="1" applyBorder="1" applyAlignment="1">
      <alignment/>
    </xf>
    <xf numFmtId="170" fontId="7" fillId="0" borderId="12" xfId="0" applyNumberFormat="1" applyFont="1" applyFill="1" applyBorder="1" applyAlignment="1">
      <alignment/>
    </xf>
    <xf numFmtId="170" fontId="7" fillId="0" borderId="28" xfId="0" applyNumberFormat="1" applyFont="1" applyFill="1" applyBorder="1" applyAlignment="1">
      <alignment/>
    </xf>
    <xf numFmtId="170" fontId="7" fillId="0" borderId="16" xfId="0" applyNumberFormat="1" applyFont="1" applyFill="1" applyBorder="1" applyAlignment="1">
      <alignment/>
    </xf>
    <xf numFmtId="0" fontId="7" fillId="0" borderId="13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7" fillId="0" borderId="16" xfId="0" applyFont="1" applyFill="1" applyBorder="1" applyAlignment="1">
      <alignment/>
    </xf>
    <xf numFmtId="0" fontId="58" fillId="0" borderId="13" xfId="0" applyFont="1" applyBorder="1" applyAlignment="1">
      <alignment horizontal="left"/>
    </xf>
    <xf numFmtId="0" fontId="11" fillId="0" borderId="19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58" fillId="0" borderId="15" xfId="0" applyFont="1" applyBorder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3" xfId="0" applyFont="1" applyBorder="1" applyAlignment="1">
      <alignment vertical="center" wrapText="1"/>
    </xf>
    <xf numFmtId="169" fontId="0" fillId="0" borderId="0" xfId="0" applyNumberFormat="1" applyAlignment="1">
      <alignment/>
    </xf>
    <xf numFmtId="0" fontId="7" fillId="0" borderId="46" xfId="0" applyFont="1" applyFill="1" applyBorder="1" applyAlignment="1">
      <alignment/>
    </xf>
    <xf numFmtId="0" fontId="10" fillId="37" borderId="61" xfId="0" applyFont="1" applyFill="1" applyBorder="1" applyAlignment="1">
      <alignment/>
    </xf>
    <xf numFmtId="0" fontId="0" fillId="0" borderId="26" xfId="0" applyFill="1" applyBorder="1" applyAlignment="1">
      <alignment/>
    </xf>
    <xf numFmtId="0" fontId="7" fillId="0" borderId="46" xfId="0" applyFont="1" applyFill="1" applyBorder="1" applyAlignment="1">
      <alignment horizontal="center"/>
    </xf>
    <xf numFmtId="0" fontId="14" fillId="0" borderId="42" xfId="44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>
      <alignment vertical="top" wrapText="1"/>
    </xf>
    <xf numFmtId="0" fontId="10" fillId="0" borderId="41" xfId="0" applyFont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35" borderId="42" xfId="0" applyFont="1" applyFill="1" applyBorder="1" applyAlignment="1">
      <alignment wrapText="1"/>
    </xf>
    <xf numFmtId="0" fontId="10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right"/>
    </xf>
    <xf numFmtId="0" fontId="10" fillId="34" borderId="13" xfId="0" applyFont="1" applyFill="1" applyBorder="1" applyAlignment="1">
      <alignment horizontal="center"/>
    </xf>
    <xf numFmtId="180" fontId="0" fillId="0" borderId="23" xfId="64" applyNumberFormat="1" applyBorder="1">
      <alignment/>
    </xf>
    <xf numFmtId="0" fontId="0" fillId="0" borderId="23" xfId="0" applyBorder="1" applyAlignment="1">
      <alignment wrapText="1"/>
    </xf>
    <xf numFmtId="0" fontId="14" fillId="35" borderId="42" xfId="44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>
      <alignment horizontal="center" vertical="center"/>
    </xf>
    <xf numFmtId="0" fontId="7" fillId="35" borderId="42" xfId="0" applyNumberFormat="1" applyFont="1" applyFill="1" applyBorder="1" applyAlignment="1">
      <alignment vertical="center" wrapText="1"/>
    </xf>
    <xf numFmtId="44" fontId="0" fillId="0" borderId="0" xfId="0" applyNumberFormat="1" applyAlignment="1">
      <alignment/>
    </xf>
    <xf numFmtId="0" fontId="7" fillId="35" borderId="42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horizontal="right"/>
    </xf>
    <xf numFmtId="170" fontId="10" fillId="34" borderId="44" xfId="0" applyNumberFormat="1" applyFont="1" applyFill="1" applyBorder="1" applyAlignment="1">
      <alignment/>
    </xf>
    <xf numFmtId="170" fontId="10" fillId="0" borderId="62" xfId="0" applyNumberFormat="1" applyFont="1" applyFill="1" applyBorder="1" applyAlignment="1">
      <alignment/>
    </xf>
    <xf numFmtId="170" fontId="10" fillId="34" borderId="63" xfId="0" applyNumberFormat="1" applyFont="1" applyFill="1" applyBorder="1" applyAlignment="1">
      <alignment/>
    </xf>
    <xf numFmtId="170" fontId="10" fillId="34" borderId="44" xfId="0" applyNumberFormat="1" applyFont="1" applyFill="1" applyBorder="1" applyAlignment="1">
      <alignment/>
    </xf>
    <xf numFmtId="170" fontId="10" fillId="34" borderId="64" xfId="0" applyNumberFormat="1" applyFont="1" applyFill="1" applyBorder="1" applyAlignment="1">
      <alignment/>
    </xf>
    <xf numFmtId="170" fontId="10" fillId="38" borderId="44" xfId="0" applyNumberFormat="1" applyFont="1" applyFill="1" applyBorder="1" applyAlignment="1">
      <alignment/>
    </xf>
    <xf numFmtId="10" fontId="10" fillId="34" borderId="16" xfId="0" applyNumberFormat="1" applyFont="1" applyFill="1" applyBorder="1" applyAlignment="1">
      <alignment horizontal="center"/>
    </xf>
    <xf numFmtId="0" fontId="7" fillId="0" borderId="65" xfId="0" applyFont="1" applyBorder="1" applyAlignment="1">
      <alignment/>
    </xf>
    <xf numFmtId="0" fontId="15" fillId="0" borderId="66" xfId="0" applyFont="1" applyBorder="1" applyAlignment="1" applyProtection="1">
      <alignment horizontal="center"/>
      <protection hidden="1"/>
    </xf>
    <xf numFmtId="0" fontId="15" fillId="0" borderId="67" xfId="0" applyFont="1" applyBorder="1" applyAlignment="1" applyProtection="1">
      <alignment horizontal="center"/>
      <protection hidden="1"/>
    </xf>
    <xf numFmtId="0" fontId="37" fillId="0" borderId="67" xfId="0" applyFont="1" applyBorder="1" applyAlignment="1" applyProtection="1">
      <alignment horizontal="center"/>
      <protection hidden="1"/>
    </xf>
    <xf numFmtId="0" fontId="37" fillId="0" borderId="68" xfId="0" applyFont="1" applyBorder="1" applyAlignment="1" applyProtection="1">
      <alignment horizontal="center"/>
      <protection hidden="1"/>
    </xf>
    <xf numFmtId="175" fontId="15" fillId="0" borderId="23" xfId="0" applyNumberFormat="1" applyFont="1" applyBorder="1" applyAlignment="1" applyProtection="1">
      <alignment vertical="center"/>
      <protection hidden="1"/>
    </xf>
    <xf numFmtId="9" fontId="37" fillId="39" borderId="23" xfId="0" applyNumberFormat="1" applyFont="1" applyFill="1" applyBorder="1" applyAlignment="1" applyProtection="1">
      <alignment horizontal="center"/>
      <protection hidden="1"/>
    </xf>
    <xf numFmtId="10" fontId="37" fillId="39" borderId="23" xfId="0" applyNumberFormat="1" applyFont="1" applyFill="1" applyBorder="1" applyAlignment="1" applyProtection="1">
      <alignment horizontal="center"/>
      <protection hidden="1"/>
    </xf>
    <xf numFmtId="10" fontId="37" fillId="39" borderId="24" xfId="0" applyNumberFormat="1" applyFont="1" applyFill="1" applyBorder="1" applyAlignment="1" applyProtection="1">
      <alignment horizontal="center"/>
      <protection hidden="1"/>
    </xf>
    <xf numFmtId="175" fontId="37" fillId="40" borderId="23" xfId="0" applyNumberFormat="1" applyFont="1" applyFill="1" applyBorder="1" applyAlignment="1" applyProtection="1">
      <alignment horizontal="center"/>
      <protection hidden="1"/>
    </xf>
    <xf numFmtId="175" fontId="37" fillId="0" borderId="23" xfId="0" applyNumberFormat="1" applyFont="1" applyBorder="1" applyAlignment="1" applyProtection="1">
      <alignment horizontal="center"/>
      <protection hidden="1"/>
    </xf>
    <xf numFmtId="175" fontId="37" fillId="0" borderId="24" xfId="0" applyNumberFormat="1" applyFont="1" applyBorder="1" applyAlignment="1" applyProtection="1">
      <alignment horizontal="center"/>
      <protection hidden="1"/>
    </xf>
    <xf numFmtId="43" fontId="37" fillId="40" borderId="23" xfId="64" applyNumberFormat="1" applyFont="1" applyFill="1" applyBorder="1" applyAlignment="1" applyProtection="1">
      <alignment horizontal="center"/>
      <protection hidden="1"/>
    </xf>
    <xf numFmtId="0" fontId="37" fillId="40" borderId="23" xfId="0" applyFont="1" applyFill="1" applyBorder="1" applyAlignment="1" applyProtection="1">
      <alignment horizontal="center"/>
      <protection hidden="1"/>
    </xf>
    <xf numFmtId="175" fontId="37" fillId="35" borderId="23" xfId="0" applyNumberFormat="1" applyFont="1" applyFill="1" applyBorder="1" applyAlignment="1" applyProtection="1">
      <alignment horizontal="center"/>
      <protection hidden="1"/>
    </xf>
    <xf numFmtId="176" fontId="37" fillId="39" borderId="24" xfId="0" applyNumberFormat="1" applyFont="1" applyFill="1" applyBorder="1" applyAlignment="1" applyProtection="1">
      <alignment horizontal="center"/>
      <protection hidden="1"/>
    </xf>
    <xf numFmtId="0" fontId="37" fillId="37" borderId="29" xfId="0" applyFont="1" applyFill="1" applyBorder="1" applyAlignment="1" applyProtection="1">
      <alignment horizontal="center" vertical="center"/>
      <protection hidden="1"/>
    </xf>
    <xf numFmtId="0" fontId="15" fillId="37" borderId="23" xfId="0" applyFont="1" applyFill="1" applyBorder="1" applyAlignment="1" applyProtection="1">
      <alignment/>
      <protection hidden="1"/>
    </xf>
    <xf numFmtId="175" fontId="3" fillId="37" borderId="23" xfId="0" applyNumberFormat="1" applyFont="1" applyFill="1" applyBorder="1" applyAlignment="1">
      <alignment vertical="center"/>
    </xf>
    <xf numFmtId="43" fontId="55" fillId="37" borderId="23" xfId="0" applyNumberFormat="1" applyFont="1" applyFill="1" applyBorder="1" applyAlignment="1" applyProtection="1">
      <alignment horizontal="center"/>
      <protection hidden="1"/>
    </xf>
    <xf numFmtId="0" fontId="15" fillId="0" borderId="17" xfId="0" applyFont="1" applyBorder="1" applyAlignment="1" applyProtection="1">
      <alignment horizontal="center"/>
      <protection hidden="1"/>
    </xf>
    <xf numFmtId="0" fontId="15" fillId="0" borderId="10" xfId="0" applyFont="1" applyBorder="1" applyAlignment="1" applyProtection="1">
      <alignment/>
      <protection hidden="1"/>
    </xf>
    <xf numFmtId="175" fontId="3" fillId="0" borderId="10" xfId="0" applyNumberFormat="1" applyFont="1" applyBorder="1" applyAlignment="1">
      <alignment vertical="center"/>
    </xf>
    <xf numFmtId="175" fontId="3" fillId="0" borderId="18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44" fontId="0" fillId="0" borderId="0" xfId="47" applyFont="1" applyFill="1" applyBorder="1" applyAlignment="1">
      <alignment/>
    </xf>
    <xf numFmtId="170" fontId="0" fillId="0" borderId="16" xfId="0" applyNumberFormat="1" applyFont="1" applyFill="1" applyBorder="1" applyAlignment="1">
      <alignment/>
    </xf>
    <xf numFmtId="0" fontId="37" fillId="0" borderId="13" xfId="0" applyFont="1" applyBorder="1" applyAlignment="1">
      <alignment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4" fillId="0" borderId="15" xfId="0" applyFont="1" applyFill="1" applyBorder="1" applyAlignment="1">
      <alignment vertical="center"/>
    </xf>
    <xf numFmtId="0" fontId="37" fillId="0" borderId="15" xfId="0" applyFont="1" applyBorder="1" applyAlignment="1">
      <alignment/>
    </xf>
    <xf numFmtId="170" fontId="0" fillId="0" borderId="15" xfId="0" applyNumberFormat="1" applyFont="1" applyFill="1" applyBorder="1" applyAlignment="1">
      <alignment/>
    </xf>
    <xf numFmtId="44" fontId="0" fillId="0" borderId="15" xfId="47" applyFont="1" applyFill="1" applyBorder="1" applyAlignment="1">
      <alignment/>
    </xf>
    <xf numFmtId="170" fontId="0" fillId="0" borderId="20" xfId="0" applyNumberFormat="1" applyFont="1" applyFill="1" applyBorder="1" applyAlignment="1">
      <alignment/>
    </xf>
    <xf numFmtId="0" fontId="10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right"/>
    </xf>
    <xf numFmtId="0" fontId="11" fillId="35" borderId="42" xfId="0" applyFont="1" applyFill="1" applyBorder="1" applyAlignment="1">
      <alignment wrapText="1"/>
    </xf>
    <xf numFmtId="171" fontId="7" fillId="35" borderId="42" xfId="64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7" fillId="35" borderId="45" xfId="0" applyFont="1" applyFill="1" applyBorder="1" applyAlignment="1">
      <alignment wrapText="1"/>
    </xf>
    <xf numFmtId="0" fontId="7" fillId="35" borderId="46" xfId="0" applyFont="1" applyFill="1" applyBorder="1" applyAlignment="1">
      <alignment wrapText="1"/>
    </xf>
    <xf numFmtId="0" fontId="16" fillId="0" borderId="42" xfId="0" applyFont="1" applyBorder="1" applyAlignment="1">
      <alignment/>
    </xf>
    <xf numFmtId="44" fontId="7" fillId="0" borderId="69" xfId="0" applyNumberFormat="1" applyFont="1" applyFill="1" applyBorder="1" applyAlignment="1">
      <alignment/>
    </xf>
    <xf numFmtId="170" fontId="7" fillId="0" borderId="45" xfId="0" applyNumberFormat="1" applyFont="1" applyFill="1" applyBorder="1" applyAlignment="1">
      <alignment/>
    </xf>
    <xf numFmtId="170" fontId="7" fillId="0" borderId="46" xfId="0" applyNumberFormat="1" applyFont="1" applyFill="1" applyBorder="1" applyAlignment="1">
      <alignment/>
    </xf>
    <xf numFmtId="175" fontId="17" fillId="0" borderId="42" xfId="64" applyNumberFormat="1" applyFont="1" applyBorder="1" applyProtection="1">
      <alignment/>
      <protection locked="0"/>
    </xf>
    <xf numFmtId="43" fontId="58" fillId="0" borderId="0" xfId="0" applyNumberFormat="1" applyFont="1" applyBorder="1" applyAlignment="1">
      <alignment/>
    </xf>
    <xf numFmtId="175" fontId="17" fillId="0" borderId="46" xfId="64" applyNumberFormat="1" applyFont="1" applyBorder="1" applyProtection="1">
      <alignment/>
      <protection locked="0"/>
    </xf>
    <xf numFmtId="44" fontId="49" fillId="0" borderId="0" xfId="0" applyNumberFormat="1" applyFont="1" applyAlignment="1">
      <alignment horizontal="left" wrapText="1"/>
    </xf>
    <xf numFmtId="43" fontId="16" fillId="0" borderId="42" xfId="64" applyNumberFormat="1" applyFont="1" applyBorder="1">
      <alignment/>
    </xf>
    <xf numFmtId="0" fontId="7" fillId="34" borderId="0" xfId="0" applyFont="1" applyFill="1" applyBorder="1" applyAlignment="1">
      <alignment horizontal="right"/>
    </xf>
    <xf numFmtId="0" fontId="7" fillId="8" borderId="45" xfId="0" applyFont="1" applyFill="1" applyBorder="1" applyAlignment="1">
      <alignment horizontal="center"/>
    </xf>
    <xf numFmtId="182" fontId="18" fillId="0" borderId="0" xfId="0" applyNumberFormat="1" applyFont="1" applyFill="1" applyBorder="1" applyAlignment="1">
      <alignment horizontal="center"/>
    </xf>
    <xf numFmtId="182" fontId="18" fillId="35" borderId="42" xfId="0" applyNumberFormat="1" applyFont="1" applyFill="1" applyBorder="1" applyAlignment="1">
      <alignment horizontal="center"/>
    </xf>
    <xf numFmtId="0" fontId="7" fillId="40" borderId="42" xfId="0" applyFont="1" applyFill="1" applyBorder="1" applyAlignment="1">
      <alignment wrapText="1"/>
    </xf>
    <xf numFmtId="0" fontId="10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right"/>
    </xf>
    <xf numFmtId="0" fontId="10" fillId="34" borderId="13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horizontal="right"/>
    </xf>
    <xf numFmtId="0" fontId="10" fillId="34" borderId="70" xfId="0" applyFont="1" applyFill="1" applyBorder="1" applyAlignment="1">
      <alignment horizontal="center" vertical="center"/>
    </xf>
    <xf numFmtId="0" fontId="10" fillId="34" borderId="71" xfId="0" applyFont="1" applyFill="1" applyBorder="1" applyAlignment="1">
      <alignment horizontal="center" vertical="center"/>
    </xf>
    <xf numFmtId="0" fontId="10" fillId="34" borderId="72" xfId="0" applyFont="1" applyFill="1" applyBorder="1" applyAlignment="1">
      <alignment horizontal="center" vertical="center" wrapText="1"/>
    </xf>
    <xf numFmtId="0" fontId="10" fillId="34" borderId="73" xfId="0" applyFont="1" applyFill="1" applyBorder="1" applyAlignment="1">
      <alignment horizontal="center" vertical="center" wrapText="1"/>
    </xf>
    <xf numFmtId="0" fontId="10" fillId="34" borderId="74" xfId="0" applyFont="1" applyFill="1" applyBorder="1" applyAlignment="1">
      <alignment horizontal="center" vertical="center" wrapText="1"/>
    </xf>
    <xf numFmtId="0" fontId="10" fillId="34" borderId="75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right"/>
    </xf>
    <xf numFmtId="0" fontId="7" fillId="34" borderId="28" xfId="0" applyFont="1" applyFill="1" applyBorder="1" applyAlignment="1">
      <alignment horizontal="right"/>
    </xf>
    <xf numFmtId="0" fontId="10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right"/>
    </xf>
    <xf numFmtId="0" fontId="7" fillId="34" borderId="16" xfId="0" applyFont="1" applyFill="1" applyBorder="1" applyAlignment="1">
      <alignment horizontal="right"/>
    </xf>
    <xf numFmtId="0" fontId="10" fillId="34" borderId="52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170" fontId="10" fillId="34" borderId="52" xfId="0" applyNumberFormat="1" applyFont="1" applyFill="1" applyBorder="1" applyAlignment="1">
      <alignment horizontal="center"/>
    </xf>
    <xf numFmtId="170" fontId="10" fillId="34" borderId="11" xfId="0" applyNumberFormat="1" applyFont="1" applyFill="1" applyBorder="1" applyAlignment="1">
      <alignment horizontal="center"/>
    </xf>
    <xf numFmtId="170" fontId="10" fillId="34" borderId="52" xfId="0" applyNumberFormat="1" applyFont="1" applyFill="1" applyBorder="1" applyAlignment="1">
      <alignment horizontal="center" wrapText="1"/>
    </xf>
    <xf numFmtId="170" fontId="10" fillId="34" borderId="11" xfId="0" applyNumberFormat="1" applyFont="1" applyFill="1" applyBorder="1" applyAlignment="1">
      <alignment horizontal="center" wrapText="1"/>
    </xf>
    <xf numFmtId="170" fontId="10" fillId="34" borderId="52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10" fillId="34" borderId="13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173" fontId="7" fillId="34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10" fillId="34" borderId="76" xfId="0" applyFont="1" applyFill="1" applyBorder="1" applyAlignment="1">
      <alignment horizontal="center" vertical="center"/>
    </xf>
    <xf numFmtId="0" fontId="10" fillId="34" borderId="77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15" fillId="0" borderId="29" xfId="0" applyFont="1" applyBorder="1" applyAlignment="1" applyProtection="1">
      <alignment horizontal="center" vertical="center"/>
      <protection hidden="1"/>
    </xf>
    <xf numFmtId="0" fontId="37" fillId="0" borderId="29" xfId="0" applyFont="1" applyBorder="1" applyAlignment="1" applyProtection="1">
      <alignment horizontal="center" vertical="center"/>
      <protection hidden="1"/>
    </xf>
    <xf numFmtId="175" fontId="15" fillId="0" borderId="23" xfId="0" applyNumberFormat="1" applyFont="1" applyBorder="1" applyAlignment="1" applyProtection="1">
      <alignment vertical="center"/>
      <protection hidden="1"/>
    </xf>
    <xf numFmtId="0" fontId="37" fillId="0" borderId="23" xfId="0" applyFont="1" applyBorder="1" applyAlignment="1" applyProtection="1">
      <alignment vertical="center"/>
      <protection hidden="1"/>
    </xf>
    <xf numFmtId="3" fontId="15" fillId="0" borderId="29" xfId="0" applyNumberFormat="1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>
      <alignment horizontal="right"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71" fontId="0" fillId="0" borderId="33" xfId="64" applyFont="1" applyBorder="1" applyAlignment="1">
      <alignment horizontal="right" vertical="center"/>
    </xf>
    <xf numFmtId="171" fontId="0" fillId="0" borderId="31" xfId="64" applyFont="1" applyBorder="1" applyAlignment="1">
      <alignment horizontal="right" vertical="center"/>
    </xf>
    <xf numFmtId="0" fontId="3" fillId="34" borderId="78" xfId="0" applyFont="1" applyFill="1" applyBorder="1" applyAlignment="1">
      <alignment horizontal="right" vertical="center"/>
    </xf>
    <xf numFmtId="0" fontId="3" fillId="0" borderId="79" xfId="0" applyFont="1" applyBorder="1" applyAlignment="1">
      <alignment horizontal="right" vertical="center"/>
    </xf>
    <xf numFmtId="0" fontId="3" fillId="34" borderId="79" xfId="0" applyFont="1" applyFill="1" applyBorder="1" applyAlignment="1">
      <alignment horizontal="right" vertical="center"/>
    </xf>
    <xf numFmtId="0" fontId="3" fillId="34" borderId="36" xfId="0" applyFont="1" applyFill="1" applyBorder="1" applyAlignment="1">
      <alignment horizontal="right" vertical="center"/>
    </xf>
    <xf numFmtId="0" fontId="3" fillId="35" borderId="21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4" fontId="1" fillId="0" borderId="40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 horizontal="center"/>
    </xf>
    <xf numFmtId="174" fontId="1" fillId="0" borderId="16" xfId="0" applyNumberFormat="1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31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Pesquisa no referencial 10 de maio de 201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14">
    <dxf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3D69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3343275</xdr:colOff>
      <xdr:row>14</xdr:row>
      <xdr:rowOff>552450</xdr:rowOff>
    </xdr:from>
    <xdr:ext cx="190500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4819650" y="3895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ute\Documents\AACD\AACD%20-%20AMBULAT&#211;RIO\TABELA%20CPOS-171\INSUMOS_17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1_I"/>
    </sheetNames>
    <sheetDataSet>
      <sheetData sheetId="0">
        <row r="1004">
          <cell r="C1004" t="str">
            <v>un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ABELA%20CPOS-171\SERVICOSSD_171.xlsx#'171-O'!A320" TargetMode="External" /><Relationship Id="rId2" Type="http://schemas.openxmlformats.org/officeDocument/2006/relationships/hyperlink" Target="../../TABELA%20CPOS-171/SERVICOSSD_171.xlsx#'171-O'!A320" TargetMode="External" /><Relationship Id="rId3" Type="http://schemas.openxmlformats.org/officeDocument/2006/relationships/hyperlink" Target="TABELA%20CPOS-171\SERVICOSSD_171.xlsx#'171-O'!A320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TABELA%20CPOS-171\SERVICOSSD_171.xlsx#'171-O'!A320" TargetMode="External" /><Relationship Id="rId2" Type="http://schemas.openxmlformats.org/officeDocument/2006/relationships/hyperlink" Target="../../TABELA%20CPOS-171/SERVICOSSD_171.xlsx#'171-O'!A320" TargetMode="External" /><Relationship Id="rId3" Type="http://schemas.openxmlformats.org/officeDocument/2006/relationships/hyperlink" Target="TABELA%20CPOS-171\SERVICOSSD_171.xlsx#'171-O'!A320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147"/>
  <sheetViews>
    <sheetView showGridLines="0" zoomScale="93" zoomScaleNormal="93" zoomScaleSheetLayoutView="100" zoomScalePageLayoutView="90" workbookViewId="0" topLeftCell="A1">
      <pane ySplit="4" topLeftCell="A35" activePane="bottomLeft" state="frozen"/>
      <selection pane="topLeft" activeCell="B66" sqref="B66"/>
      <selection pane="bottomLeft" activeCell="C20" sqref="C20"/>
    </sheetView>
  </sheetViews>
  <sheetFormatPr defaultColWidth="9.140625" defaultRowHeight="15"/>
  <cols>
    <col min="1" max="1" width="8.7109375" style="5" customWidth="1"/>
    <col min="2" max="2" width="13.421875" style="1" customWidth="1"/>
    <col min="3" max="3" width="76.421875" style="1" customWidth="1"/>
    <col min="4" max="4" width="6.57421875" style="1" customWidth="1"/>
    <col min="5" max="5" width="10.57421875" style="1" customWidth="1"/>
    <col min="6" max="6" width="15.00390625" style="1" bestFit="1" customWidth="1"/>
    <col min="7" max="7" width="15.7109375" style="1" customWidth="1"/>
    <col min="8" max="8" width="11.421875" style="1" customWidth="1"/>
    <col min="9" max="9" width="15.00390625" style="1" customWidth="1"/>
    <col min="10" max="10" width="15.7109375" style="1" customWidth="1"/>
    <col min="11" max="11" width="13.00390625" style="1" hidden="1" customWidth="1"/>
    <col min="12" max="12" width="14.28125" style="1" hidden="1" customWidth="1"/>
    <col min="13" max="13" width="14.8515625" style="1" customWidth="1"/>
    <col min="14" max="15" width="13.8515625" style="1" bestFit="1" customWidth="1"/>
    <col min="16" max="16" width="12.140625" style="1" bestFit="1" customWidth="1"/>
    <col min="17" max="17" width="11.00390625" style="1" bestFit="1" customWidth="1"/>
    <col min="18" max="18" width="13.8515625" style="1" bestFit="1" customWidth="1"/>
    <col min="19" max="19" width="9.140625" style="1" customWidth="1"/>
    <col min="20" max="20" width="12.140625" style="1" bestFit="1" customWidth="1"/>
    <col min="21" max="16384" width="9.140625" style="1" customWidth="1"/>
  </cols>
  <sheetData>
    <row r="1" spans="1:10" ht="20.25" customHeight="1">
      <c r="A1" s="23"/>
      <c r="B1" s="19"/>
      <c r="C1" s="19"/>
      <c r="D1" s="19"/>
      <c r="E1" s="19"/>
      <c r="F1" s="19"/>
      <c r="G1" s="19"/>
      <c r="H1" s="19"/>
      <c r="I1" s="19"/>
      <c r="J1" s="25"/>
    </row>
    <row r="2" spans="1:10" ht="15">
      <c r="A2" s="23"/>
      <c r="B2" s="19"/>
      <c r="C2" s="19"/>
      <c r="D2" s="19"/>
      <c r="E2" s="19"/>
      <c r="F2" s="19"/>
      <c r="G2" s="19"/>
      <c r="H2" s="19"/>
      <c r="I2" s="19"/>
      <c r="J2" s="25"/>
    </row>
    <row r="3" spans="1:10" ht="15.75" thickBot="1">
      <c r="A3" s="23"/>
      <c r="B3" s="19"/>
      <c r="C3" s="19"/>
      <c r="D3" s="19"/>
      <c r="E3" s="19"/>
      <c r="F3" s="19"/>
      <c r="G3" s="19"/>
      <c r="H3" s="19"/>
      <c r="I3" s="19"/>
      <c r="J3" s="25"/>
    </row>
    <row r="4" spans="1:221" ht="15.75" thickTop="1">
      <c r="A4" s="133"/>
      <c r="B4" s="134"/>
      <c r="C4" s="134"/>
      <c r="D4" s="134"/>
      <c r="E4" s="134"/>
      <c r="F4" s="400"/>
      <c r="G4" s="400"/>
      <c r="H4" s="400"/>
      <c r="I4" s="135"/>
      <c r="J4" s="136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</row>
    <row r="5" spans="1:221" ht="15">
      <c r="A5" s="308"/>
      <c r="B5" s="137"/>
      <c r="C5" s="402"/>
      <c r="D5" s="402"/>
      <c r="E5" s="402"/>
      <c r="F5" s="403"/>
      <c r="G5" s="403"/>
      <c r="H5" s="403"/>
      <c r="I5" s="138"/>
      <c r="J5" s="13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</row>
    <row r="6" spans="1:221" ht="24.75" customHeight="1">
      <c r="A6" s="413" t="s">
        <v>72</v>
      </c>
      <c r="B6" s="414"/>
      <c r="C6" s="414"/>
      <c r="D6" s="386" t="s">
        <v>381</v>
      </c>
      <c r="E6" s="306"/>
      <c r="F6" s="307"/>
      <c r="G6" s="307"/>
      <c r="H6" s="307"/>
      <c r="I6" s="138"/>
      <c r="J6" s="139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</row>
    <row r="7" spans="1:221" ht="30.75" customHeight="1">
      <c r="A7" s="142" t="s">
        <v>44</v>
      </c>
      <c r="B7" s="415" t="s">
        <v>185</v>
      </c>
      <c r="C7" s="416"/>
      <c r="D7" s="143" t="s">
        <v>20</v>
      </c>
      <c r="E7" s="143"/>
      <c r="F7" s="365" t="s">
        <v>296</v>
      </c>
      <c r="G7" s="145"/>
      <c r="H7" s="145"/>
      <c r="I7" s="138"/>
      <c r="J7" s="139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</row>
    <row r="8" spans="1:221" ht="20.25" customHeight="1">
      <c r="A8" s="142" t="s">
        <v>16</v>
      </c>
      <c r="B8" s="143" t="s">
        <v>45</v>
      </c>
      <c r="C8" s="144"/>
      <c r="D8" s="143" t="s">
        <v>21</v>
      </c>
      <c r="E8" s="143"/>
      <c r="F8" s="381" t="s">
        <v>377</v>
      </c>
      <c r="G8" s="307"/>
      <c r="H8" s="146" t="s">
        <v>43</v>
      </c>
      <c r="I8" s="138">
        <v>0.2637</v>
      </c>
      <c r="J8" s="139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</row>
    <row r="9" spans="1:221" ht="20.25" customHeight="1" thickBot="1">
      <c r="A9" s="142" t="s">
        <v>356</v>
      </c>
      <c r="B9" s="143" t="s">
        <v>380</v>
      </c>
      <c r="C9" s="144"/>
      <c r="D9" s="143"/>
      <c r="E9" s="143"/>
      <c r="F9" s="307"/>
      <c r="G9" s="307"/>
      <c r="H9" s="146"/>
      <c r="I9" s="138"/>
      <c r="J9" s="147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</row>
    <row r="10" spans="1:221" ht="21" customHeight="1" thickTop="1">
      <c r="A10" s="392" t="s">
        <v>0</v>
      </c>
      <c r="B10" s="395" t="s">
        <v>22</v>
      </c>
      <c r="C10" s="398" t="s">
        <v>2</v>
      </c>
      <c r="D10" s="405" t="s">
        <v>9</v>
      </c>
      <c r="E10" s="407" t="s">
        <v>10</v>
      </c>
      <c r="F10" s="409" t="s">
        <v>18</v>
      </c>
      <c r="G10" s="411" t="s">
        <v>47</v>
      </c>
      <c r="H10" s="409" t="s">
        <v>48</v>
      </c>
      <c r="I10" s="409" t="s">
        <v>49</v>
      </c>
      <c r="J10" s="148" t="s">
        <v>50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</row>
    <row r="11" spans="1:221" ht="15.75" customHeight="1">
      <c r="A11" s="417"/>
      <c r="B11" s="418"/>
      <c r="C11" s="419"/>
      <c r="D11" s="406"/>
      <c r="E11" s="408"/>
      <c r="F11" s="410"/>
      <c r="G11" s="412"/>
      <c r="H11" s="410"/>
      <c r="I11" s="410"/>
      <c r="J11" s="149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</row>
    <row r="12" spans="1:11" s="3" customFormat="1" ht="15" customHeight="1" hidden="1">
      <c r="A12" s="417"/>
      <c r="B12" s="418"/>
      <c r="C12" s="419"/>
      <c r="D12" s="406"/>
      <c r="E12" s="408"/>
      <c r="F12" s="410"/>
      <c r="G12" s="150" t="s">
        <v>11</v>
      </c>
      <c r="H12" s="410"/>
      <c r="I12" s="410"/>
      <c r="J12" s="151" t="s">
        <v>11</v>
      </c>
      <c r="K12" s="73"/>
    </row>
    <row r="13" spans="1:221" ht="19.5" customHeight="1">
      <c r="A13" s="152" t="s">
        <v>34</v>
      </c>
      <c r="B13" s="153"/>
      <c r="C13" s="154" t="s">
        <v>46</v>
      </c>
      <c r="D13" s="155"/>
      <c r="E13" s="156"/>
      <c r="F13" s="156"/>
      <c r="G13" s="157">
        <f>SUM(G14:G15)</f>
        <v>6265.98</v>
      </c>
      <c r="H13" s="156"/>
      <c r="I13" s="156"/>
      <c r="J13" s="157">
        <f>SUM(J14:J15)</f>
        <v>7918.200000000001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</row>
    <row r="14" spans="1:221" s="15" customFormat="1" ht="29.25" customHeight="1">
      <c r="A14" s="158" t="s">
        <v>35</v>
      </c>
      <c r="B14" s="159" t="s">
        <v>12</v>
      </c>
      <c r="C14" s="160" t="s">
        <v>23</v>
      </c>
      <c r="D14" s="159" t="s">
        <v>13</v>
      </c>
      <c r="E14" s="161">
        <v>12</v>
      </c>
      <c r="F14" s="162">
        <v>324.9</v>
      </c>
      <c r="G14" s="163">
        <f>TRUNC(E14*F14,2)</f>
        <v>3898.8</v>
      </c>
      <c r="H14" s="164">
        <v>0.2637</v>
      </c>
      <c r="I14" s="165">
        <f>TRUNC(F14*H14,2)+F14</f>
        <v>410.57</v>
      </c>
      <c r="J14" s="166">
        <f>TRUNC(E14*I14,2)</f>
        <v>4926.84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</row>
    <row r="15" spans="1:221" s="15" customFormat="1" ht="72.75" customHeight="1">
      <c r="A15" s="158" t="s">
        <v>36</v>
      </c>
      <c r="B15" s="312" t="s">
        <v>24</v>
      </c>
      <c r="C15" s="313" t="s">
        <v>94</v>
      </c>
      <c r="D15" s="159" t="s">
        <v>15</v>
      </c>
      <c r="E15" s="161">
        <v>6</v>
      </c>
      <c r="F15" s="162">
        <v>394.53</v>
      </c>
      <c r="G15" s="163">
        <f>TRUNC(E15*F15,2)</f>
        <v>2367.18</v>
      </c>
      <c r="H15" s="164">
        <v>0.2637</v>
      </c>
      <c r="I15" s="165">
        <f>TRUNC(F15*H15,2)+F15</f>
        <v>498.55999999999995</v>
      </c>
      <c r="J15" s="166">
        <f>TRUNC(E15*I15,2)</f>
        <v>2991.36</v>
      </c>
      <c r="K15" s="14"/>
      <c r="L15" s="84" t="e">
        <f>#REF!-G13</f>
        <v>#REF!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</row>
    <row r="16" spans="1:221" s="15" customFormat="1" ht="24.75" customHeight="1">
      <c r="A16" s="167" t="s">
        <v>66</v>
      </c>
      <c r="B16" s="168"/>
      <c r="C16" s="169" t="s">
        <v>60</v>
      </c>
      <c r="D16" s="170"/>
      <c r="E16" s="171"/>
      <c r="F16" s="172"/>
      <c r="G16" s="173">
        <f>SUM(G17:G17)</f>
        <v>1320.6</v>
      </c>
      <c r="H16" s="174"/>
      <c r="I16" s="175"/>
      <c r="J16" s="173">
        <f>SUM(J17:J17)</f>
        <v>1668.82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</row>
    <row r="17" spans="1:221" s="15" customFormat="1" ht="34.5" customHeight="1">
      <c r="A17" s="177" t="s">
        <v>64</v>
      </c>
      <c r="B17" s="159" t="s">
        <v>241</v>
      </c>
      <c r="C17" s="178" t="s">
        <v>91</v>
      </c>
      <c r="D17" s="159" t="s">
        <v>13</v>
      </c>
      <c r="E17" s="161">
        <v>16.97</v>
      </c>
      <c r="F17" s="162">
        <v>77.82</v>
      </c>
      <c r="G17" s="163">
        <f>TRUNC(E17*F17,2)</f>
        <v>1320.6</v>
      </c>
      <c r="H17" s="164">
        <v>0.2637</v>
      </c>
      <c r="I17" s="165">
        <f>TRUNC(F17*H17,2)+F17</f>
        <v>98.33999999999999</v>
      </c>
      <c r="J17" s="166">
        <f>TRUNC(E17*I17,2)</f>
        <v>1668.82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</row>
    <row r="18" spans="1:221" s="15" customFormat="1" ht="19.5" customHeight="1">
      <c r="A18" s="158"/>
      <c r="B18" s="159"/>
      <c r="C18" s="179"/>
      <c r="D18" s="159"/>
      <c r="E18" s="161"/>
      <c r="F18" s="180"/>
      <c r="G18" s="163"/>
      <c r="H18" s="164"/>
      <c r="I18" s="165"/>
      <c r="J18" s="166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</row>
    <row r="19" spans="1:221" s="15" customFormat="1" ht="15">
      <c r="A19" s="167" t="s">
        <v>37</v>
      </c>
      <c r="B19" s="170"/>
      <c r="C19" s="169" t="s">
        <v>67</v>
      </c>
      <c r="D19" s="170"/>
      <c r="E19" s="171"/>
      <c r="F19" s="172"/>
      <c r="G19" s="173">
        <f>SUM(G20:G33)</f>
        <v>30514.83</v>
      </c>
      <c r="H19" s="174"/>
      <c r="I19" s="175"/>
      <c r="J19" s="173">
        <f>SUM(J20:J33)</f>
        <v>38548.03999999999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</row>
    <row r="20" spans="1:221" s="15" customFormat="1" ht="39" customHeight="1">
      <c r="A20" s="158" t="s">
        <v>58</v>
      </c>
      <c r="B20" s="159">
        <v>97624</v>
      </c>
      <c r="C20" s="179" t="s">
        <v>96</v>
      </c>
      <c r="D20" s="182" t="s">
        <v>52</v>
      </c>
      <c r="E20" s="161">
        <v>4.66</v>
      </c>
      <c r="F20" s="163">
        <v>85.91</v>
      </c>
      <c r="G20" s="163">
        <f>TRUNC(E20*F20,2)</f>
        <v>400.34</v>
      </c>
      <c r="H20" s="164">
        <v>0.2637</v>
      </c>
      <c r="I20" s="165">
        <f>TRUNC(F20*H20,2)+F20</f>
        <v>108.56</v>
      </c>
      <c r="J20" s="166">
        <f>TRUNC(E20*I20,2)</f>
        <v>505.88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</row>
    <row r="21" spans="1:221" s="15" customFormat="1" ht="24" customHeight="1">
      <c r="A21" s="158" t="s">
        <v>59</v>
      </c>
      <c r="B21" s="159">
        <v>72178</v>
      </c>
      <c r="C21" s="179" t="s">
        <v>116</v>
      </c>
      <c r="D21" s="159" t="s">
        <v>13</v>
      </c>
      <c r="E21" s="161">
        <v>686.9079999999999</v>
      </c>
      <c r="F21" s="163">
        <v>24.03</v>
      </c>
      <c r="G21" s="163">
        <f>TRUNC(E21*F21,2)</f>
        <v>16506.39</v>
      </c>
      <c r="H21" s="164">
        <v>0.2637</v>
      </c>
      <c r="I21" s="165">
        <f>TRUNC(F21*H21,2)+F21</f>
        <v>30.36</v>
      </c>
      <c r="J21" s="166">
        <f>TRUNC(E21*I21,2)</f>
        <v>20854.52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</row>
    <row r="22" spans="1:221" s="15" customFormat="1" ht="41.25" customHeight="1">
      <c r="A22" s="158" t="s">
        <v>102</v>
      </c>
      <c r="B22" s="159">
        <v>97633</v>
      </c>
      <c r="C22" s="179" t="s">
        <v>97</v>
      </c>
      <c r="D22" s="159" t="s">
        <v>13</v>
      </c>
      <c r="E22" s="161">
        <v>27.33</v>
      </c>
      <c r="F22" s="163">
        <v>18.18</v>
      </c>
      <c r="G22" s="163">
        <f aca="true" t="shared" si="0" ref="G22:G32">TRUNC(E22*F22,2)</f>
        <v>496.85</v>
      </c>
      <c r="H22" s="164">
        <v>0.2637</v>
      </c>
      <c r="I22" s="165">
        <f aca="true" t="shared" si="1" ref="I22:I32">TRUNC(F22*H22,2)+F22</f>
        <v>22.97</v>
      </c>
      <c r="J22" s="166">
        <f aca="true" t="shared" si="2" ref="J22:J32">TRUNC(E22*I22,2)</f>
        <v>627.77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</row>
    <row r="23" spans="1:221" s="15" customFormat="1" ht="37.5" customHeight="1">
      <c r="A23" s="158" t="s">
        <v>103</v>
      </c>
      <c r="B23" s="159">
        <v>97641</v>
      </c>
      <c r="C23" s="179" t="s">
        <v>98</v>
      </c>
      <c r="D23" s="159" t="s">
        <v>13</v>
      </c>
      <c r="E23" s="161">
        <v>601.64</v>
      </c>
      <c r="F23" s="163">
        <v>4</v>
      </c>
      <c r="G23" s="163">
        <f t="shared" si="0"/>
        <v>2406.56</v>
      </c>
      <c r="H23" s="164">
        <v>0.2637</v>
      </c>
      <c r="I23" s="165">
        <f t="shared" si="1"/>
        <v>5.05</v>
      </c>
      <c r="J23" s="166">
        <f t="shared" si="2"/>
        <v>3038.28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</row>
    <row r="24" spans="1:221" s="15" customFormat="1" ht="24" customHeight="1">
      <c r="A24" s="158" t="s">
        <v>104</v>
      </c>
      <c r="B24" s="159" t="s">
        <v>363</v>
      </c>
      <c r="C24" s="181" t="s">
        <v>307</v>
      </c>
      <c r="D24" s="159" t="s">
        <v>13</v>
      </c>
      <c r="E24" s="161">
        <v>575.96</v>
      </c>
      <c r="F24" s="163">
        <v>2.8</v>
      </c>
      <c r="G24" s="163">
        <f>TRUNC(E24*F24,2)</f>
        <v>1612.68</v>
      </c>
      <c r="H24" s="164">
        <v>0.2637</v>
      </c>
      <c r="I24" s="165">
        <f>TRUNC(F24*H24,2)+F24</f>
        <v>3.53</v>
      </c>
      <c r="J24" s="166">
        <f>TRUNC(E24*I24,2)</f>
        <v>2033.13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</row>
    <row r="25" spans="1:221" s="15" customFormat="1" ht="39.75" customHeight="1">
      <c r="A25" s="158" t="s">
        <v>105</v>
      </c>
      <c r="B25" s="159">
        <v>97663</v>
      </c>
      <c r="C25" s="179" t="s">
        <v>99</v>
      </c>
      <c r="D25" s="159" t="s">
        <v>100</v>
      </c>
      <c r="E25" s="161">
        <v>15</v>
      </c>
      <c r="F25" s="163">
        <v>9.89</v>
      </c>
      <c r="G25" s="163">
        <f t="shared" si="0"/>
        <v>148.35</v>
      </c>
      <c r="H25" s="164">
        <v>0.2637</v>
      </c>
      <c r="I25" s="165">
        <f t="shared" si="1"/>
        <v>12.49</v>
      </c>
      <c r="J25" s="166">
        <f t="shared" si="2"/>
        <v>187.35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</row>
    <row r="26" spans="1:221" s="15" customFormat="1" ht="25.5" customHeight="1">
      <c r="A26" s="158" t="s">
        <v>106</v>
      </c>
      <c r="B26" s="159">
        <v>97666</v>
      </c>
      <c r="C26" s="302" t="s">
        <v>101</v>
      </c>
      <c r="D26" s="159" t="s">
        <v>100</v>
      </c>
      <c r="E26" s="161">
        <v>15</v>
      </c>
      <c r="F26" s="163">
        <v>7.2</v>
      </c>
      <c r="G26" s="163">
        <f t="shared" si="0"/>
        <v>108</v>
      </c>
      <c r="H26" s="164">
        <v>0.2637</v>
      </c>
      <c r="I26" s="165">
        <f t="shared" si="1"/>
        <v>9.09</v>
      </c>
      <c r="J26" s="166">
        <f t="shared" si="2"/>
        <v>136.35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</row>
    <row r="27" spans="1:221" s="15" customFormat="1" ht="25.5" customHeight="1">
      <c r="A27" s="158" t="s">
        <v>107</v>
      </c>
      <c r="B27" s="159" t="s">
        <v>353</v>
      </c>
      <c r="C27" s="302" t="s">
        <v>354</v>
      </c>
      <c r="D27" s="159" t="s">
        <v>13</v>
      </c>
      <c r="E27" s="161">
        <v>3.6</v>
      </c>
      <c r="F27" s="163">
        <v>39.26</v>
      </c>
      <c r="G27" s="163">
        <f t="shared" si="0"/>
        <v>141.33</v>
      </c>
      <c r="H27" s="164">
        <v>0.2637</v>
      </c>
      <c r="I27" s="165">
        <f>TRUNC(F27*H27,2)+F27</f>
        <v>49.61</v>
      </c>
      <c r="J27" s="166">
        <f>TRUNC(E27*I27,2)</f>
        <v>178.59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</row>
    <row r="28" spans="1:221" s="15" customFormat="1" ht="25.5" customHeight="1">
      <c r="A28" s="158" t="s">
        <v>117</v>
      </c>
      <c r="B28" s="301" t="s">
        <v>242</v>
      </c>
      <c r="C28" s="181" t="s">
        <v>308</v>
      </c>
      <c r="D28" s="159" t="s">
        <v>100</v>
      </c>
      <c r="E28" s="161">
        <v>4</v>
      </c>
      <c r="F28" s="163">
        <v>13.64</v>
      </c>
      <c r="G28" s="163">
        <f t="shared" si="0"/>
        <v>54.56</v>
      </c>
      <c r="H28" s="164">
        <v>0.2637</v>
      </c>
      <c r="I28" s="165">
        <f t="shared" si="1"/>
        <v>17.23</v>
      </c>
      <c r="J28" s="166">
        <f t="shared" si="2"/>
        <v>68.92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</row>
    <row r="29" spans="1:221" s="15" customFormat="1" ht="34.5" customHeight="1">
      <c r="A29" s="158" t="s">
        <v>118</v>
      </c>
      <c r="B29" s="301" t="s">
        <v>243</v>
      </c>
      <c r="C29" s="181" t="s">
        <v>309</v>
      </c>
      <c r="D29" s="159" t="s">
        <v>6</v>
      </c>
      <c r="E29" s="161">
        <v>40</v>
      </c>
      <c r="F29" s="163">
        <v>1.05</v>
      </c>
      <c r="G29" s="163">
        <f t="shared" si="0"/>
        <v>42</v>
      </c>
      <c r="H29" s="164">
        <v>0.2637</v>
      </c>
      <c r="I29" s="165">
        <f t="shared" si="1"/>
        <v>1.32</v>
      </c>
      <c r="J29" s="166">
        <f t="shared" si="2"/>
        <v>52.8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</row>
    <row r="30" spans="1:221" s="15" customFormat="1" ht="32.25" customHeight="1">
      <c r="A30" s="158" t="s">
        <v>234</v>
      </c>
      <c r="B30" s="301" t="s">
        <v>244</v>
      </c>
      <c r="C30" s="181" t="s">
        <v>310</v>
      </c>
      <c r="D30" s="159" t="s">
        <v>6</v>
      </c>
      <c r="E30" s="161">
        <v>20</v>
      </c>
      <c r="F30" s="163">
        <v>8.41</v>
      </c>
      <c r="G30" s="163">
        <f t="shared" si="0"/>
        <v>168.2</v>
      </c>
      <c r="H30" s="164">
        <v>0.2637</v>
      </c>
      <c r="I30" s="165">
        <f t="shared" si="1"/>
        <v>10.620000000000001</v>
      </c>
      <c r="J30" s="166">
        <f t="shared" si="2"/>
        <v>212.4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</row>
    <row r="31" spans="1:221" s="15" customFormat="1" ht="32.25" customHeight="1">
      <c r="A31" s="158" t="s">
        <v>235</v>
      </c>
      <c r="B31" s="301" t="s">
        <v>245</v>
      </c>
      <c r="C31" s="181" t="s">
        <v>311</v>
      </c>
      <c r="D31" s="159" t="s">
        <v>100</v>
      </c>
      <c r="E31" s="161">
        <v>65</v>
      </c>
      <c r="F31" s="163">
        <v>11.89</v>
      </c>
      <c r="G31" s="163">
        <f>TRUNC(E31*F31,2)</f>
        <v>772.85</v>
      </c>
      <c r="H31" s="164">
        <v>0.2637</v>
      </c>
      <c r="I31" s="165">
        <f>TRUNC(F31*H31,2)+F31</f>
        <v>15.02</v>
      </c>
      <c r="J31" s="166">
        <f>TRUNC(E31*I31,2)</f>
        <v>976.3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</row>
    <row r="32" spans="1:221" s="15" customFormat="1" ht="26.25">
      <c r="A32" s="158" t="s">
        <v>355</v>
      </c>
      <c r="B32" s="159" t="s">
        <v>246</v>
      </c>
      <c r="C32" s="181" t="s">
        <v>92</v>
      </c>
      <c r="D32" s="182" t="s">
        <v>52</v>
      </c>
      <c r="E32" s="161">
        <v>90.58</v>
      </c>
      <c r="F32" s="163">
        <v>84.53</v>
      </c>
      <c r="G32" s="163">
        <f t="shared" si="0"/>
        <v>7656.72</v>
      </c>
      <c r="H32" s="164">
        <v>0.2637</v>
      </c>
      <c r="I32" s="165">
        <f t="shared" si="1"/>
        <v>106.82</v>
      </c>
      <c r="J32" s="166">
        <f t="shared" si="2"/>
        <v>9675.75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</row>
    <row r="33" spans="1:221" s="15" customFormat="1" ht="15">
      <c r="A33" s="158"/>
      <c r="B33" s="159"/>
      <c r="C33" s="181" t="s">
        <v>93</v>
      </c>
      <c r="D33" s="159"/>
      <c r="E33" s="161"/>
      <c r="F33" s="180"/>
      <c r="G33" s="163"/>
      <c r="H33" s="164"/>
      <c r="I33" s="165"/>
      <c r="J33" s="166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</row>
    <row r="34" spans="1:221" s="15" customFormat="1" ht="15">
      <c r="A34" s="167" t="s">
        <v>68</v>
      </c>
      <c r="B34" s="170"/>
      <c r="C34" s="169" t="s">
        <v>119</v>
      </c>
      <c r="D34" s="170"/>
      <c r="E34" s="171"/>
      <c r="F34" s="172"/>
      <c r="G34" s="176">
        <f>SUM(G35:G37)</f>
        <v>65589.18000000001</v>
      </c>
      <c r="H34" s="174"/>
      <c r="I34" s="175"/>
      <c r="J34" s="176">
        <f>SUM(J35:J37)</f>
        <v>82880.52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</row>
    <row r="35" spans="1:221" s="15" customFormat="1" ht="26.25">
      <c r="A35" s="158" t="s">
        <v>38</v>
      </c>
      <c r="B35" s="159">
        <v>96360</v>
      </c>
      <c r="C35" s="181" t="s">
        <v>108</v>
      </c>
      <c r="D35" s="182" t="s">
        <v>13</v>
      </c>
      <c r="E35" s="374">
        <v>416.5</v>
      </c>
      <c r="F35" s="180">
        <v>93.62</v>
      </c>
      <c r="G35" s="163">
        <f>TRUNC(E35*F35,2)</f>
        <v>38992.73</v>
      </c>
      <c r="H35" s="164">
        <v>0.2637</v>
      </c>
      <c r="I35" s="165">
        <f>TRUNC(F35*H35,2)+F35</f>
        <v>118.30000000000001</v>
      </c>
      <c r="J35" s="166">
        <f>TRUNC(E35*I35,2)</f>
        <v>49271.95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</row>
    <row r="36" spans="1:221" s="15" customFormat="1" ht="39">
      <c r="A36" s="158" t="s">
        <v>39</v>
      </c>
      <c r="B36" s="159">
        <v>96361</v>
      </c>
      <c r="C36" s="181" t="s">
        <v>109</v>
      </c>
      <c r="D36" s="182" t="s">
        <v>13</v>
      </c>
      <c r="E36" s="376">
        <v>246.45499999999998</v>
      </c>
      <c r="F36" s="373">
        <v>107.15</v>
      </c>
      <c r="G36" s="163">
        <f>TRUNC(E36*F36,2)</f>
        <v>26407.65</v>
      </c>
      <c r="H36" s="164">
        <v>0.2637</v>
      </c>
      <c r="I36" s="165">
        <f>TRUNC(F36*H36,2)+F36</f>
        <v>135.4</v>
      </c>
      <c r="J36" s="166">
        <f>TRUNC(E36*I36,2)</f>
        <v>33370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</row>
    <row r="37" spans="1:221" s="15" customFormat="1" ht="39">
      <c r="A37" s="158" t="s">
        <v>358</v>
      </c>
      <c r="B37" s="159">
        <v>87474</v>
      </c>
      <c r="C37" s="181" t="s">
        <v>359</v>
      </c>
      <c r="D37" s="182" t="s">
        <v>13</v>
      </c>
      <c r="E37" s="378">
        <v>3.51</v>
      </c>
      <c r="F37" s="373">
        <v>53.79</v>
      </c>
      <c r="G37" s="163">
        <f>TRUNC(E37*F37,2)</f>
        <v>188.8</v>
      </c>
      <c r="H37" s="164">
        <v>0.2637</v>
      </c>
      <c r="I37" s="165">
        <f>TRUNC(F37*H37,2)+F37</f>
        <v>67.97</v>
      </c>
      <c r="J37" s="166">
        <f>TRUNC(E37*I37,2)</f>
        <v>238.57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</row>
    <row r="38" spans="1:221" s="15" customFormat="1" ht="15">
      <c r="A38" s="158"/>
      <c r="B38" s="159"/>
      <c r="C38" s="181"/>
      <c r="D38" s="182"/>
      <c r="E38" s="375"/>
      <c r="F38" s="180"/>
      <c r="G38" s="186"/>
      <c r="H38" s="164"/>
      <c r="I38" s="165"/>
      <c r="J38" s="16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</row>
    <row r="39" spans="1:221" s="15" customFormat="1" ht="15">
      <c r="A39" s="167" t="s">
        <v>69</v>
      </c>
      <c r="B39" s="170"/>
      <c r="C39" s="169" t="s">
        <v>148</v>
      </c>
      <c r="D39" s="170"/>
      <c r="E39" s="171"/>
      <c r="F39" s="172"/>
      <c r="G39" s="176">
        <f>SUM(G40:G45)</f>
        <v>9246.41</v>
      </c>
      <c r="H39" s="174"/>
      <c r="I39" s="175"/>
      <c r="J39" s="176">
        <f>SUM(J40:J45)</f>
        <v>11684.1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</row>
    <row r="40" spans="1:221" s="15" customFormat="1" ht="39">
      <c r="A40" s="158" t="s">
        <v>70</v>
      </c>
      <c r="B40" s="159">
        <v>87878</v>
      </c>
      <c r="C40" s="181" t="s">
        <v>360</v>
      </c>
      <c r="D40" s="182" t="s">
        <v>13</v>
      </c>
      <c r="E40" s="161">
        <v>29.9</v>
      </c>
      <c r="F40" s="180">
        <v>3.41</v>
      </c>
      <c r="G40" s="163">
        <f>TRUNC(E40*F40,2)</f>
        <v>101.95</v>
      </c>
      <c r="H40" s="164">
        <v>0.2637</v>
      </c>
      <c r="I40" s="165">
        <f>TRUNC(F40*H40,2)+F40</f>
        <v>4.3</v>
      </c>
      <c r="J40" s="166">
        <f>TRUNC(E40*I40,2)</f>
        <v>128.57</v>
      </c>
      <c r="K40" s="14"/>
      <c r="L40" s="14"/>
      <c r="M40" s="14"/>
      <c r="N40" s="80">
        <f>E40+E37</f>
        <v>33.41</v>
      </c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</row>
    <row r="41" spans="1:221" s="15" customFormat="1" ht="66.75" customHeight="1">
      <c r="A41" s="158" t="s">
        <v>114</v>
      </c>
      <c r="B41" s="159">
        <v>87532</v>
      </c>
      <c r="C41" s="181" t="s">
        <v>361</v>
      </c>
      <c r="D41" s="182" t="s">
        <v>13</v>
      </c>
      <c r="E41" s="161">
        <v>29.9</v>
      </c>
      <c r="F41" s="180">
        <v>28.35</v>
      </c>
      <c r="G41" s="163">
        <f>TRUNC(E41*F41,2)</f>
        <v>847.66</v>
      </c>
      <c r="H41" s="164">
        <v>0.2637</v>
      </c>
      <c r="I41" s="165">
        <f>TRUNC(F41*H41,2)+F41</f>
        <v>35.82</v>
      </c>
      <c r="J41" s="166">
        <f>TRUNC(E41*I41,2)</f>
        <v>1071.01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</row>
    <row r="42" spans="1:221" s="15" customFormat="1" ht="67.5" customHeight="1">
      <c r="A42" s="158" t="s">
        <v>115</v>
      </c>
      <c r="B42" s="159">
        <v>87272</v>
      </c>
      <c r="C42" s="181" t="s">
        <v>362</v>
      </c>
      <c r="D42" s="182" t="s">
        <v>13</v>
      </c>
      <c r="E42" s="161">
        <v>196.88</v>
      </c>
      <c r="F42" s="180">
        <v>59.2</v>
      </c>
      <c r="G42" s="163">
        <v>2765.6</v>
      </c>
      <c r="H42" s="164">
        <v>0.2637</v>
      </c>
      <c r="I42" s="165">
        <f>TRUNC(F42*H42,2)+F42</f>
        <v>74.81</v>
      </c>
      <c r="J42" s="166">
        <v>3494.84</v>
      </c>
      <c r="K42" s="14"/>
      <c r="L42" s="14"/>
      <c r="M42" s="14"/>
      <c r="N42" s="80">
        <f>E42+E37</f>
        <v>200.39</v>
      </c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</row>
    <row r="43" spans="1:221" s="15" customFormat="1" ht="26.25">
      <c r="A43" s="158" t="s">
        <v>233</v>
      </c>
      <c r="B43" s="159" t="s">
        <v>247</v>
      </c>
      <c r="C43" s="181" t="s">
        <v>312</v>
      </c>
      <c r="D43" s="182" t="s">
        <v>6</v>
      </c>
      <c r="E43" s="161">
        <v>82.3</v>
      </c>
      <c r="F43" s="180">
        <v>77.11</v>
      </c>
      <c r="G43" s="163">
        <v>2765.6</v>
      </c>
      <c r="H43" s="164">
        <v>0.2637</v>
      </c>
      <c r="I43" s="165">
        <f>TRUNC(F43*H43,2)+F43</f>
        <v>97.44</v>
      </c>
      <c r="J43" s="166">
        <v>3494.84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</row>
    <row r="44" spans="1:221" s="15" customFormat="1" ht="26.25">
      <c r="A44" s="158" t="s">
        <v>284</v>
      </c>
      <c r="B44" s="159" t="s">
        <v>298</v>
      </c>
      <c r="C44" s="181" t="s">
        <v>299</v>
      </c>
      <c r="D44" s="182" t="s">
        <v>13</v>
      </c>
      <c r="E44" s="161">
        <v>112.56</v>
      </c>
      <c r="F44" s="180">
        <f>CPU4!G31</f>
        <v>112.37</v>
      </c>
      <c r="G44" s="163">
        <v>2765.6</v>
      </c>
      <c r="H44" s="164">
        <v>0.2637</v>
      </c>
      <c r="I44" s="165">
        <f>TRUNC(F44*H44,2)+F44</f>
        <v>142</v>
      </c>
      <c r="J44" s="166">
        <v>3494.84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</row>
    <row r="45" spans="1:221" s="15" customFormat="1" ht="15">
      <c r="A45" s="158"/>
      <c r="B45" s="159"/>
      <c r="C45" s="181"/>
      <c r="D45" s="367"/>
      <c r="E45" s="185"/>
      <c r="F45" s="180"/>
      <c r="G45" s="186"/>
      <c r="H45" s="164"/>
      <c r="I45" s="165"/>
      <c r="J45" s="166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</row>
    <row r="46" spans="1:221" s="15" customFormat="1" ht="15">
      <c r="A46" s="167" t="s">
        <v>71</v>
      </c>
      <c r="B46" s="170"/>
      <c r="C46" s="169" t="s">
        <v>120</v>
      </c>
      <c r="D46" s="170"/>
      <c r="E46" s="171"/>
      <c r="F46" s="172"/>
      <c r="G46" s="176">
        <f>SUM(G47:G53)</f>
        <v>164081.62999999998</v>
      </c>
      <c r="H46" s="174"/>
      <c r="I46" s="175"/>
      <c r="J46" s="176">
        <f>SUM(J47:J53)</f>
        <v>207338.12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</row>
    <row r="47" spans="1:221" s="15" customFormat="1" ht="25.5" customHeight="1">
      <c r="A47" s="158" t="s">
        <v>73</v>
      </c>
      <c r="B47" s="159">
        <v>87737</v>
      </c>
      <c r="C47" s="181" t="s">
        <v>110</v>
      </c>
      <c r="D47" s="159" t="s">
        <v>13</v>
      </c>
      <c r="E47" s="161">
        <v>703.53</v>
      </c>
      <c r="F47" s="180">
        <v>36.65</v>
      </c>
      <c r="G47" s="163">
        <f aca="true" t="shared" si="3" ref="G47:G52">TRUNC(E47*F47,2)</f>
        <v>25784.37</v>
      </c>
      <c r="H47" s="164">
        <v>0.2637</v>
      </c>
      <c r="I47" s="165">
        <f aca="true" t="shared" si="4" ref="I47:I52">TRUNC(F47*H47,2)+F47</f>
        <v>46.31</v>
      </c>
      <c r="J47" s="166">
        <f aca="true" t="shared" si="5" ref="J47:J52">TRUNC(E47*I47,2)</f>
        <v>32580.47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</row>
    <row r="48" spans="1:221" s="15" customFormat="1" ht="15">
      <c r="A48" s="158" t="s">
        <v>149</v>
      </c>
      <c r="B48" s="159" t="s">
        <v>294</v>
      </c>
      <c r="C48" s="366" t="s">
        <v>295</v>
      </c>
      <c r="D48" s="159" t="s">
        <v>13</v>
      </c>
      <c r="E48" s="161">
        <v>705.53</v>
      </c>
      <c r="F48" s="180">
        <v>17.6</v>
      </c>
      <c r="G48" s="163">
        <f>TRUNC(E48*F48,2)</f>
        <v>12417.32</v>
      </c>
      <c r="H48" s="164">
        <v>0.2637</v>
      </c>
      <c r="I48" s="165">
        <f>TRUNC(F48*H48,2)+F48</f>
        <v>22.240000000000002</v>
      </c>
      <c r="J48" s="166">
        <f>TRUNC(E48*I48,2)</f>
        <v>15690.98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</row>
    <row r="49" spans="1:221" s="15" customFormat="1" ht="39">
      <c r="A49" s="158" t="s">
        <v>150</v>
      </c>
      <c r="B49" s="159">
        <v>87258</v>
      </c>
      <c r="C49" s="181" t="s">
        <v>229</v>
      </c>
      <c r="D49" s="159" t="s">
        <v>13</v>
      </c>
      <c r="E49" s="161">
        <v>41.92</v>
      </c>
      <c r="F49" s="180">
        <v>110.8</v>
      </c>
      <c r="G49" s="163">
        <f>TRUNC(E49*F49,2)</f>
        <v>4644.73</v>
      </c>
      <c r="H49" s="164">
        <v>0.2637</v>
      </c>
      <c r="I49" s="165">
        <f>TRUNC(F49*H49,2)+F49</f>
        <v>140.01</v>
      </c>
      <c r="J49" s="166">
        <f>TRUNC(E49*I49,2)</f>
        <v>5869.21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</row>
    <row r="50" spans="1:221" s="15" customFormat="1" ht="26.25">
      <c r="A50" s="158" t="s">
        <v>151</v>
      </c>
      <c r="B50" s="159" t="s">
        <v>248</v>
      </c>
      <c r="C50" s="181" t="s">
        <v>378</v>
      </c>
      <c r="D50" s="159" t="s">
        <v>13</v>
      </c>
      <c r="E50" s="161">
        <v>661.61</v>
      </c>
      <c r="F50" s="180">
        <v>166.36</v>
      </c>
      <c r="G50" s="163">
        <f t="shared" si="3"/>
        <v>110065.43</v>
      </c>
      <c r="H50" s="164">
        <v>0.2637</v>
      </c>
      <c r="I50" s="165">
        <f t="shared" si="4"/>
        <v>210.22000000000003</v>
      </c>
      <c r="J50" s="166">
        <f t="shared" si="5"/>
        <v>139083.65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</row>
    <row r="51" spans="1:221" s="15" customFormat="1" ht="26.25">
      <c r="A51" s="158" t="s">
        <v>152</v>
      </c>
      <c r="B51" s="159" t="s">
        <v>249</v>
      </c>
      <c r="C51" s="181" t="s">
        <v>313</v>
      </c>
      <c r="D51" s="159" t="s">
        <v>6</v>
      </c>
      <c r="E51" s="161">
        <v>337</v>
      </c>
      <c r="F51" s="180">
        <v>30.96</v>
      </c>
      <c r="G51" s="163">
        <f t="shared" si="3"/>
        <v>10433.52</v>
      </c>
      <c r="H51" s="164">
        <v>0.2637</v>
      </c>
      <c r="I51" s="165">
        <f t="shared" si="4"/>
        <v>39.120000000000005</v>
      </c>
      <c r="J51" s="166">
        <f t="shared" si="5"/>
        <v>13183.44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</row>
    <row r="52" spans="1:221" s="15" customFormat="1" ht="15">
      <c r="A52" s="158" t="s">
        <v>153</v>
      </c>
      <c r="B52" s="159" t="s">
        <v>250</v>
      </c>
      <c r="C52" s="181" t="s">
        <v>314</v>
      </c>
      <c r="D52" s="159" t="s">
        <v>6</v>
      </c>
      <c r="E52" s="161">
        <v>5.9</v>
      </c>
      <c r="F52" s="180">
        <v>124.79</v>
      </c>
      <c r="G52" s="163">
        <f t="shared" si="3"/>
        <v>736.26</v>
      </c>
      <c r="H52" s="164">
        <v>0.2637</v>
      </c>
      <c r="I52" s="165">
        <f t="shared" si="4"/>
        <v>157.69</v>
      </c>
      <c r="J52" s="166">
        <f t="shared" si="5"/>
        <v>930.37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</row>
    <row r="53" spans="1:221" s="15" customFormat="1" ht="15">
      <c r="A53" s="158"/>
      <c r="B53" s="159"/>
      <c r="C53" s="181"/>
      <c r="D53" s="159"/>
      <c r="E53" s="161"/>
      <c r="F53" s="180"/>
      <c r="G53" s="186"/>
      <c r="H53" s="164"/>
      <c r="I53" s="165"/>
      <c r="J53" s="166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</row>
    <row r="54" spans="1:221" s="15" customFormat="1" ht="15">
      <c r="A54" s="167" t="s">
        <v>122</v>
      </c>
      <c r="B54" s="170"/>
      <c r="C54" s="169" t="s">
        <v>121</v>
      </c>
      <c r="D54" s="170"/>
      <c r="E54" s="171"/>
      <c r="F54" s="172"/>
      <c r="G54" s="176">
        <f>SUM(G55:G56)</f>
        <v>40347.59</v>
      </c>
      <c r="H54" s="174"/>
      <c r="I54" s="175"/>
      <c r="J54" s="176">
        <f>SUM(J55:J56)</f>
        <v>50984.34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</row>
    <row r="55" spans="1:221" s="15" customFormat="1" ht="15">
      <c r="A55" s="158" t="s">
        <v>145</v>
      </c>
      <c r="B55" s="159" t="s">
        <v>239</v>
      </c>
      <c r="C55" s="181" t="s">
        <v>315</v>
      </c>
      <c r="D55" s="159" t="s">
        <v>13</v>
      </c>
      <c r="E55" s="161">
        <v>499.46</v>
      </c>
      <c r="F55" s="180">
        <v>58.45</v>
      </c>
      <c r="G55" s="163">
        <f>TRUNC(E55*F55,2)</f>
        <v>29193.43</v>
      </c>
      <c r="H55" s="164">
        <v>0.2637</v>
      </c>
      <c r="I55" s="165">
        <f>TRUNC(F55*H55,2)+F55</f>
        <v>73.86</v>
      </c>
      <c r="J55" s="166">
        <f>TRUNC(E55*I55,2)</f>
        <v>36890.11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</row>
    <row r="56" spans="1:221" s="15" customFormat="1" ht="15">
      <c r="A56" s="158" t="s">
        <v>230</v>
      </c>
      <c r="B56" s="159" t="s">
        <v>240</v>
      </c>
      <c r="C56" s="181" t="s">
        <v>316</v>
      </c>
      <c r="D56" s="159" t="s">
        <v>13</v>
      </c>
      <c r="E56" s="161">
        <v>164.71</v>
      </c>
      <c r="F56" s="180">
        <v>67.72</v>
      </c>
      <c r="G56" s="163">
        <f>TRUNC(E56*F56,2)</f>
        <v>11154.16</v>
      </c>
      <c r="H56" s="164">
        <v>0.2637</v>
      </c>
      <c r="I56" s="165">
        <f>TRUNC(F56*H56,2)+F56</f>
        <v>85.57</v>
      </c>
      <c r="J56" s="166">
        <f>TRUNC(E56*I56,2)</f>
        <v>14094.23</v>
      </c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</row>
    <row r="57" spans="1:221" s="15" customFormat="1" ht="15">
      <c r="A57" s="158"/>
      <c r="B57" s="159"/>
      <c r="C57" s="181" t="s">
        <v>93</v>
      </c>
      <c r="D57" s="159"/>
      <c r="E57" s="161"/>
      <c r="F57" s="180"/>
      <c r="G57" s="186"/>
      <c r="H57" s="164"/>
      <c r="I57" s="165"/>
      <c r="J57" s="166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</row>
    <row r="58" spans="1:221" s="15" customFormat="1" ht="15">
      <c r="A58" s="167" t="s">
        <v>124</v>
      </c>
      <c r="B58" s="170"/>
      <c r="C58" s="169" t="s">
        <v>123</v>
      </c>
      <c r="D58" s="170"/>
      <c r="E58" s="171"/>
      <c r="F58" s="172"/>
      <c r="G58" s="176">
        <f>SUM(G59:G65)</f>
        <v>45071.72</v>
      </c>
      <c r="H58" s="174"/>
      <c r="I58" s="175"/>
      <c r="J58" s="176">
        <f>SUM(J59:J65)</f>
        <v>56956.82000000001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</row>
    <row r="59" spans="1:221" s="15" customFormat="1" ht="26.25">
      <c r="A59" s="158" t="s">
        <v>130</v>
      </c>
      <c r="B59" s="159" t="s">
        <v>251</v>
      </c>
      <c r="C59" s="181" t="s">
        <v>317</v>
      </c>
      <c r="D59" s="159" t="s">
        <v>100</v>
      </c>
      <c r="E59" s="161">
        <v>25</v>
      </c>
      <c r="F59" s="180">
        <v>1016.69</v>
      </c>
      <c r="G59" s="163">
        <f aca="true" t="shared" si="6" ref="G59:G65">TRUNC(E59*F59,2)</f>
        <v>25417.25</v>
      </c>
      <c r="H59" s="164">
        <v>0.2637</v>
      </c>
      <c r="I59" s="165">
        <f aca="true" t="shared" si="7" ref="I59:I65">TRUNC(F59*H59,2)+F59</f>
        <v>1284.79</v>
      </c>
      <c r="J59" s="166">
        <f aca="true" t="shared" si="8" ref="J59:J65">TRUNC(E59*I59,2)</f>
        <v>32119.75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</row>
    <row r="60" spans="1:221" s="15" customFormat="1" ht="26.25">
      <c r="A60" s="158" t="s">
        <v>131</v>
      </c>
      <c r="B60" s="159" t="s">
        <v>292</v>
      </c>
      <c r="C60" s="181" t="s">
        <v>318</v>
      </c>
      <c r="D60" s="159" t="s">
        <v>100</v>
      </c>
      <c r="E60" s="161">
        <v>5</v>
      </c>
      <c r="F60" s="180">
        <v>1072.78</v>
      </c>
      <c r="G60" s="163">
        <f>TRUNC(E60*F60,2)</f>
        <v>5363.9</v>
      </c>
      <c r="H60" s="164">
        <v>0.2637</v>
      </c>
      <c r="I60" s="165">
        <f>TRUNC(F60*H60,2)+F60</f>
        <v>1355.67</v>
      </c>
      <c r="J60" s="166">
        <f>TRUNC(E60*I60,2)</f>
        <v>6778.35</v>
      </c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</row>
    <row r="61" spans="1:221" s="15" customFormat="1" ht="26.25">
      <c r="A61" s="158" t="s">
        <v>132</v>
      </c>
      <c r="B61" s="159" t="s">
        <v>293</v>
      </c>
      <c r="C61" s="181" t="s">
        <v>319</v>
      </c>
      <c r="D61" s="159" t="s">
        <v>100</v>
      </c>
      <c r="E61" s="161">
        <v>2</v>
      </c>
      <c r="F61" s="180">
        <v>931.19</v>
      </c>
      <c r="G61" s="163">
        <f>TRUNC(E61*F61,2)</f>
        <v>1862.38</v>
      </c>
      <c r="H61" s="164">
        <v>0.2637</v>
      </c>
      <c r="I61" s="165">
        <f>TRUNC(F61*H61,2)+F61</f>
        <v>1176.74</v>
      </c>
      <c r="J61" s="166">
        <f>TRUNC(E61*I61,2)</f>
        <v>2353.48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</row>
    <row r="62" spans="1:221" s="15" customFormat="1" ht="26.25">
      <c r="A62" s="158" t="s">
        <v>133</v>
      </c>
      <c r="B62" s="159" t="s">
        <v>252</v>
      </c>
      <c r="C62" s="181" t="s">
        <v>320</v>
      </c>
      <c r="D62" s="159" t="s">
        <v>100</v>
      </c>
      <c r="E62" s="161">
        <v>4</v>
      </c>
      <c r="F62" s="180">
        <v>1539.27</v>
      </c>
      <c r="G62" s="163">
        <f t="shared" si="6"/>
        <v>6157.08</v>
      </c>
      <c r="H62" s="164">
        <v>0.2637</v>
      </c>
      <c r="I62" s="165">
        <f t="shared" si="7"/>
        <v>1945.17</v>
      </c>
      <c r="J62" s="166">
        <f t="shared" si="8"/>
        <v>7780.68</v>
      </c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</row>
    <row r="63" spans="1:221" s="15" customFormat="1" ht="15">
      <c r="A63" s="158" t="s">
        <v>134</v>
      </c>
      <c r="B63" s="159" t="s">
        <v>253</v>
      </c>
      <c r="C63" s="181" t="s">
        <v>321</v>
      </c>
      <c r="D63" s="159" t="s">
        <v>6</v>
      </c>
      <c r="E63" s="161">
        <v>1.28</v>
      </c>
      <c r="F63" s="180">
        <v>278.06</v>
      </c>
      <c r="G63" s="163">
        <f t="shared" si="6"/>
        <v>355.91</v>
      </c>
      <c r="H63" s="164">
        <v>0.2637</v>
      </c>
      <c r="I63" s="165">
        <f t="shared" si="7"/>
        <v>351.38</v>
      </c>
      <c r="J63" s="166">
        <f t="shared" si="8"/>
        <v>449.76</v>
      </c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</row>
    <row r="64" spans="1:221" s="15" customFormat="1" ht="15">
      <c r="A64" s="158" t="s">
        <v>135</v>
      </c>
      <c r="B64" s="159" t="s">
        <v>254</v>
      </c>
      <c r="C64" s="181" t="s">
        <v>322</v>
      </c>
      <c r="D64" s="159" t="s">
        <v>111</v>
      </c>
      <c r="E64" s="161">
        <v>32</v>
      </c>
      <c r="F64" s="180">
        <v>155.09</v>
      </c>
      <c r="G64" s="163">
        <f t="shared" si="6"/>
        <v>4962.88</v>
      </c>
      <c r="H64" s="164">
        <v>0.2637</v>
      </c>
      <c r="I64" s="165">
        <f t="shared" si="7"/>
        <v>195.98000000000002</v>
      </c>
      <c r="J64" s="166">
        <f t="shared" si="8"/>
        <v>6271.36</v>
      </c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</row>
    <row r="65" spans="1:221" s="15" customFormat="1" ht="15">
      <c r="A65" s="158" t="s">
        <v>364</v>
      </c>
      <c r="B65" s="159" t="s">
        <v>376</v>
      </c>
      <c r="C65" s="181" t="s">
        <v>370</v>
      </c>
      <c r="D65" s="159" t="s">
        <v>111</v>
      </c>
      <c r="E65" s="161">
        <v>4</v>
      </c>
      <c r="F65" s="180">
        <v>238.08</v>
      </c>
      <c r="G65" s="163">
        <f t="shared" si="6"/>
        <v>952.32</v>
      </c>
      <c r="H65" s="164">
        <v>0.2637</v>
      </c>
      <c r="I65" s="165">
        <f t="shared" si="7"/>
        <v>300.86</v>
      </c>
      <c r="J65" s="166">
        <f t="shared" si="8"/>
        <v>1203.44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</row>
    <row r="66" spans="1:221" s="15" customFormat="1" ht="15">
      <c r="A66" s="158"/>
      <c r="B66" s="159"/>
      <c r="C66" s="181"/>
      <c r="D66" s="159"/>
      <c r="E66" s="161"/>
      <c r="F66" s="180"/>
      <c r="G66" s="186"/>
      <c r="H66" s="164"/>
      <c r="I66" s="165"/>
      <c r="J66" s="166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</row>
    <row r="67" spans="1:221" s="15" customFormat="1" ht="15">
      <c r="A67" s="167" t="s">
        <v>127</v>
      </c>
      <c r="B67" s="170"/>
      <c r="C67" s="169" t="s">
        <v>125</v>
      </c>
      <c r="D67" s="170"/>
      <c r="E67" s="171"/>
      <c r="F67" s="172"/>
      <c r="G67" s="176">
        <f>SUM(G68:G91)</f>
        <v>34771.19</v>
      </c>
      <c r="H67" s="174"/>
      <c r="I67" s="175"/>
      <c r="J67" s="176">
        <f>SUM(J68:J91)</f>
        <v>43939.46999999999</v>
      </c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</row>
    <row r="68" spans="1:221" s="15" customFormat="1" ht="39">
      <c r="A68" s="158" t="s">
        <v>129</v>
      </c>
      <c r="B68" s="300">
        <v>95472</v>
      </c>
      <c r="C68" s="181" t="s">
        <v>126</v>
      </c>
      <c r="D68" s="159" t="s">
        <v>100</v>
      </c>
      <c r="E68" s="161">
        <v>2</v>
      </c>
      <c r="F68" s="180">
        <v>660.48</v>
      </c>
      <c r="G68" s="163">
        <f>TRUNC(E68*F68,2)</f>
        <v>1320.96</v>
      </c>
      <c r="H68" s="164">
        <v>0.2637</v>
      </c>
      <c r="I68" s="165">
        <f aca="true" t="shared" si="9" ref="I68:I83">TRUNC(F68*H68,2)+F68</f>
        <v>834.64</v>
      </c>
      <c r="J68" s="166">
        <f aca="true" t="shared" si="10" ref="J68:J83">TRUNC(E68*I68,2)</f>
        <v>1669.28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</row>
    <row r="69" spans="1:221" s="15" customFormat="1" ht="15">
      <c r="A69" s="158" t="s">
        <v>154</v>
      </c>
      <c r="B69" s="300" t="s">
        <v>285</v>
      </c>
      <c r="C69" s="181" t="s">
        <v>323</v>
      </c>
      <c r="D69" s="159" t="s">
        <v>100</v>
      </c>
      <c r="E69" s="161">
        <v>2</v>
      </c>
      <c r="F69" s="180">
        <v>292.31</v>
      </c>
      <c r="G69" s="163">
        <f aca="true" t="shared" si="11" ref="G69:G83">TRUNC(E69*F69,2)</f>
        <v>584.62</v>
      </c>
      <c r="H69" s="164">
        <v>0.2637</v>
      </c>
      <c r="I69" s="165">
        <f t="shared" si="9"/>
        <v>369.39</v>
      </c>
      <c r="J69" s="166">
        <f t="shared" si="10"/>
        <v>738.78</v>
      </c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</row>
    <row r="70" spans="1:221" s="15" customFormat="1" ht="15">
      <c r="A70" s="158" t="s">
        <v>155</v>
      </c>
      <c r="B70" s="159" t="s">
        <v>255</v>
      </c>
      <c r="C70" s="181" t="s">
        <v>324</v>
      </c>
      <c r="D70" s="159" t="s">
        <v>100</v>
      </c>
      <c r="E70" s="161">
        <v>26</v>
      </c>
      <c r="F70" s="180">
        <v>301.5</v>
      </c>
      <c r="G70" s="163">
        <f t="shared" si="11"/>
        <v>7839</v>
      </c>
      <c r="H70" s="164">
        <v>0.2637</v>
      </c>
      <c r="I70" s="165">
        <f t="shared" si="9"/>
        <v>381</v>
      </c>
      <c r="J70" s="166">
        <f t="shared" si="10"/>
        <v>9906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</row>
    <row r="71" spans="1:221" s="15" customFormat="1" ht="26.25" customHeight="1">
      <c r="A71" s="158" t="s">
        <v>156</v>
      </c>
      <c r="B71" s="159" t="s">
        <v>256</v>
      </c>
      <c r="C71" s="181" t="s">
        <v>325</v>
      </c>
      <c r="D71" s="159" t="s">
        <v>100</v>
      </c>
      <c r="E71" s="161">
        <v>2</v>
      </c>
      <c r="F71" s="180">
        <v>577.45</v>
      </c>
      <c r="G71" s="163">
        <f t="shared" si="11"/>
        <v>1154.9</v>
      </c>
      <c r="H71" s="164">
        <v>0.2637</v>
      </c>
      <c r="I71" s="165">
        <f t="shared" si="9"/>
        <v>729.72</v>
      </c>
      <c r="J71" s="166">
        <f t="shared" si="10"/>
        <v>1459.44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</row>
    <row r="72" spans="1:221" s="15" customFormat="1" ht="15">
      <c r="A72" s="158" t="s">
        <v>157</v>
      </c>
      <c r="B72" s="159" t="s">
        <v>257</v>
      </c>
      <c r="C72" s="181" t="s">
        <v>326</v>
      </c>
      <c r="D72" s="159" t="s">
        <v>100</v>
      </c>
      <c r="E72" s="161">
        <v>2</v>
      </c>
      <c r="F72" s="180">
        <v>106.76</v>
      </c>
      <c r="G72" s="163">
        <f t="shared" si="11"/>
        <v>213.52</v>
      </c>
      <c r="H72" s="164">
        <v>0.2637</v>
      </c>
      <c r="I72" s="165">
        <f t="shared" si="9"/>
        <v>134.91</v>
      </c>
      <c r="J72" s="166">
        <f t="shared" si="10"/>
        <v>269.82</v>
      </c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</row>
    <row r="73" spans="1:221" s="15" customFormat="1" ht="15">
      <c r="A73" s="158" t="s">
        <v>158</v>
      </c>
      <c r="B73" s="159" t="s">
        <v>258</v>
      </c>
      <c r="C73" s="181" t="s">
        <v>327</v>
      </c>
      <c r="D73" s="159" t="s">
        <v>100</v>
      </c>
      <c r="E73" s="161">
        <v>1</v>
      </c>
      <c r="F73" s="180">
        <v>475.18</v>
      </c>
      <c r="G73" s="163">
        <f t="shared" si="11"/>
        <v>475.18</v>
      </c>
      <c r="H73" s="164">
        <v>0.2637</v>
      </c>
      <c r="I73" s="165">
        <f t="shared" si="9"/>
        <v>600.48</v>
      </c>
      <c r="J73" s="166">
        <f t="shared" si="10"/>
        <v>600.48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</row>
    <row r="74" spans="1:221" s="15" customFormat="1" ht="15">
      <c r="A74" s="158" t="s">
        <v>159</v>
      </c>
      <c r="B74" s="159" t="s">
        <v>259</v>
      </c>
      <c r="C74" s="181" t="s">
        <v>328</v>
      </c>
      <c r="D74" s="159" t="s">
        <v>100</v>
      </c>
      <c r="E74" s="161">
        <v>3</v>
      </c>
      <c r="F74" s="180">
        <v>166.83</v>
      </c>
      <c r="G74" s="163">
        <f t="shared" si="11"/>
        <v>500.49</v>
      </c>
      <c r="H74" s="164">
        <v>0.2637</v>
      </c>
      <c r="I74" s="165">
        <f t="shared" si="9"/>
        <v>210.82000000000002</v>
      </c>
      <c r="J74" s="166">
        <f t="shared" si="10"/>
        <v>632.46</v>
      </c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</row>
    <row r="75" spans="1:221" s="15" customFormat="1" ht="15">
      <c r="A75" s="158" t="s">
        <v>160</v>
      </c>
      <c r="B75" s="159" t="s">
        <v>286</v>
      </c>
      <c r="C75" s="181" t="s">
        <v>329</v>
      </c>
      <c r="D75" s="159" t="s">
        <v>100</v>
      </c>
      <c r="E75" s="161">
        <v>1</v>
      </c>
      <c r="F75" s="180">
        <v>402.2</v>
      </c>
      <c r="G75" s="163">
        <f t="shared" si="11"/>
        <v>402.2</v>
      </c>
      <c r="H75" s="164">
        <v>0.2637</v>
      </c>
      <c r="I75" s="165">
        <f>TRUNC(F75*H75,2)+F75</f>
        <v>508.26</v>
      </c>
      <c r="J75" s="166">
        <f>TRUNC(E75*I75,2)</f>
        <v>508.26</v>
      </c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</row>
    <row r="76" spans="1:221" s="15" customFormat="1" ht="26.25">
      <c r="A76" s="158" t="s">
        <v>161</v>
      </c>
      <c r="B76" s="159" t="s">
        <v>260</v>
      </c>
      <c r="C76" s="181" t="s">
        <v>330</v>
      </c>
      <c r="D76" s="159" t="s">
        <v>100</v>
      </c>
      <c r="E76" s="161">
        <v>28</v>
      </c>
      <c r="F76" s="180">
        <v>333.74</v>
      </c>
      <c r="G76" s="163">
        <f t="shared" si="11"/>
        <v>9344.72</v>
      </c>
      <c r="H76" s="164">
        <v>0.2637</v>
      </c>
      <c r="I76" s="165">
        <f t="shared" si="9"/>
        <v>421.74</v>
      </c>
      <c r="J76" s="166">
        <f t="shared" si="10"/>
        <v>11808.72</v>
      </c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</row>
    <row r="77" spans="1:221" s="15" customFormat="1" ht="15">
      <c r="A77" s="158" t="s">
        <v>162</v>
      </c>
      <c r="B77" s="159" t="s">
        <v>261</v>
      </c>
      <c r="C77" s="181" t="s">
        <v>331</v>
      </c>
      <c r="D77" s="159" t="s">
        <v>100</v>
      </c>
      <c r="E77" s="161">
        <v>5</v>
      </c>
      <c r="F77" s="180">
        <v>396.81</v>
      </c>
      <c r="G77" s="163">
        <f t="shared" si="11"/>
        <v>1984.05</v>
      </c>
      <c r="H77" s="164">
        <v>0.2637</v>
      </c>
      <c r="I77" s="165">
        <f t="shared" si="9"/>
        <v>501.44</v>
      </c>
      <c r="J77" s="166">
        <f t="shared" si="10"/>
        <v>2507.2</v>
      </c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</row>
    <row r="78" spans="1:221" s="15" customFormat="1" ht="15">
      <c r="A78" s="158" t="s">
        <v>163</v>
      </c>
      <c r="B78" s="159" t="s">
        <v>262</v>
      </c>
      <c r="C78" s="370" t="s">
        <v>332</v>
      </c>
      <c r="D78" s="159" t="s">
        <v>100</v>
      </c>
      <c r="E78" s="161">
        <v>4</v>
      </c>
      <c r="F78" s="180">
        <v>30.6</v>
      </c>
      <c r="G78" s="163">
        <f t="shared" si="11"/>
        <v>122.4</v>
      </c>
      <c r="H78" s="164">
        <v>0.2637</v>
      </c>
      <c r="I78" s="165">
        <f t="shared" si="9"/>
        <v>38.660000000000004</v>
      </c>
      <c r="J78" s="166">
        <f t="shared" si="10"/>
        <v>154.64</v>
      </c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</row>
    <row r="79" spans="1:221" s="15" customFormat="1" ht="15">
      <c r="A79" s="158" t="s">
        <v>164</v>
      </c>
      <c r="B79" s="368" t="s">
        <v>263</v>
      </c>
      <c r="C79" s="380" t="s">
        <v>333</v>
      </c>
      <c r="D79" s="369" t="s">
        <v>100</v>
      </c>
      <c r="E79" s="161">
        <v>5</v>
      </c>
      <c r="F79" s="180">
        <v>118.51</v>
      </c>
      <c r="G79" s="163">
        <f t="shared" si="11"/>
        <v>592.55</v>
      </c>
      <c r="H79" s="164">
        <v>0.2637</v>
      </c>
      <c r="I79" s="165">
        <f t="shared" si="9"/>
        <v>149.76</v>
      </c>
      <c r="J79" s="166">
        <f t="shared" si="10"/>
        <v>748.8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</row>
    <row r="80" spans="1:221" s="15" customFormat="1" ht="15">
      <c r="A80" s="158" t="s">
        <v>165</v>
      </c>
      <c r="B80" s="159" t="s">
        <v>264</v>
      </c>
      <c r="C80" s="371" t="s">
        <v>334</v>
      </c>
      <c r="D80" s="159" t="s">
        <v>100</v>
      </c>
      <c r="E80" s="161">
        <v>28</v>
      </c>
      <c r="F80" s="180">
        <v>140.62</v>
      </c>
      <c r="G80" s="163">
        <f t="shared" si="11"/>
        <v>3937.36</v>
      </c>
      <c r="H80" s="164">
        <v>0.2637</v>
      </c>
      <c r="I80" s="165">
        <f t="shared" si="9"/>
        <v>177.7</v>
      </c>
      <c r="J80" s="166">
        <f t="shared" si="10"/>
        <v>4975.6</v>
      </c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</row>
    <row r="81" spans="1:221" s="15" customFormat="1" ht="15">
      <c r="A81" s="158" t="s">
        <v>166</v>
      </c>
      <c r="B81" s="159" t="s">
        <v>265</v>
      </c>
      <c r="C81" s="181" t="s">
        <v>335</v>
      </c>
      <c r="D81" s="159" t="s">
        <v>100</v>
      </c>
      <c r="E81" s="161">
        <v>28</v>
      </c>
      <c r="F81" s="180">
        <v>30.73</v>
      </c>
      <c r="G81" s="163">
        <f t="shared" si="11"/>
        <v>860.44</v>
      </c>
      <c r="H81" s="164">
        <v>0.2637</v>
      </c>
      <c r="I81" s="165">
        <f>TRUNC(F81*H81,2)+F81</f>
        <v>38.83</v>
      </c>
      <c r="J81" s="166">
        <f>TRUNC(E81*I81,2)</f>
        <v>1087.24</v>
      </c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</row>
    <row r="82" spans="1:221" s="15" customFormat="1" ht="15">
      <c r="A82" s="158" t="s">
        <v>167</v>
      </c>
      <c r="B82" s="159" t="s">
        <v>266</v>
      </c>
      <c r="C82" s="181" t="s">
        <v>336</v>
      </c>
      <c r="D82" s="159" t="s">
        <v>100</v>
      </c>
      <c r="E82" s="161">
        <v>5</v>
      </c>
      <c r="F82" s="180">
        <v>60.85</v>
      </c>
      <c r="G82" s="163">
        <f t="shared" si="11"/>
        <v>304.25</v>
      </c>
      <c r="H82" s="164">
        <v>0.2637</v>
      </c>
      <c r="I82" s="165">
        <f>TRUNC(F82*H82,2)+F82</f>
        <v>76.89</v>
      </c>
      <c r="J82" s="166">
        <f>TRUNC(E82*I82,2)</f>
        <v>384.45</v>
      </c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</row>
    <row r="83" spans="1:221" s="15" customFormat="1" ht="15">
      <c r="A83" s="158" t="s">
        <v>168</v>
      </c>
      <c r="B83" s="159" t="s">
        <v>267</v>
      </c>
      <c r="C83" s="181" t="s">
        <v>337</v>
      </c>
      <c r="D83" s="159" t="s">
        <v>100</v>
      </c>
      <c r="E83" s="161">
        <v>28</v>
      </c>
      <c r="F83" s="180">
        <v>32.89</v>
      </c>
      <c r="G83" s="163">
        <f t="shared" si="11"/>
        <v>920.92</v>
      </c>
      <c r="H83" s="164">
        <v>0.2637</v>
      </c>
      <c r="I83" s="165">
        <f t="shared" si="9"/>
        <v>41.56</v>
      </c>
      <c r="J83" s="166">
        <f t="shared" si="10"/>
        <v>1163.68</v>
      </c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</row>
    <row r="84" spans="1:221" s="15" customFormat="1" ht="15">
      <c r="A84" s="158" t="s">
        <v>169</v>
      </c>
      <c r="B84" s="311" t="s">
        <v>221</v>
      </c>
      <c r="C84" s="181" t="s">
        <v>222</v>
      </c>
      <c r="D84" s="159" t="s">
        <v>13</v>
      </c>
      <c r="E84" s="161">
        <v>1.44</v>
      </c>
      <c r="F84" s="180">
        <v>378.93</v>
      </c>
      <c r="G84" s="163">
        <f>TRUNC(E84*F84,2)</f>
        <v>545.65</v>
      </c>
      <c r="H84" s="164">
        <v>0.2637</v>
      </c>
      <c r="I84" s="165">
        <f>TRUNC(F84*H84,2)+F84</f>
        <v>478.85</v>
      </c>
      <c r="J84" s="166">
        <f>TRUNC(E84*I84,2)</f>
        <v>689.54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</row>
    <row r="85" spans="1:221" s="15" customFormat="1" ht="15">
      <c r="A85" s="158" t="s">
        <v>170</v>
      </c>
      <c r="B85" s="311" t="s">
        <v>268</v>
      </c>
      <c r="C85" s="181" t="s">
        <v>338</v>
      </c>
      <c r="D85" s="159" t="s">
        <v>100</v>
      </c>
      <c r="E85" s="161">
        <v>4</v>
      </c>
      <c r="F85" s="180">
        <v>32.49</v>
      </c>
      <c r="G85" s="163">
        <f>TRUNC(E85*F85,2)</f>
        <v>129.96</v>
      </c>
      <c r="H85" s="164">
        <v>0.2637</v>
      </c>
      <c r="I85" s="165">
        <f>TRUNC(F85*H85,2)+F85</f>
        <v>41.050000000000004</v>
      </c>
      <c r="J85" s="166">
        <f>TRUNC(E85*I85,2)</f>
        <v>164.2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</row>
    <row r="86" spans="1:221" s="15" customFormat="1" ht="15">
      <c r="A86" s="158" t="s">
        <v>171</v>
      </c>
      <c r="B86" s="311" t="s">
        <v>269</v>
      </c>
      <c r="C86" s="370" t="s">
        <v>339</v>
      </c>
      <c r="D86" s="159" t="s">
        <v>13</v>
      </c>
      <c r="E86" s="161">
        <v>2</v>
      </c>
      <c r="F86" s="180">
        <v>345.2</v>
      </c>
      <c r="G86" s="163">
        <v>696.08</v>
      </c>
      <c r="H86" s="164">
        <v>0.2637</v>
      </c>
      <c r="I86" s="165">
        <v>439.81</v>
      </c>
      <c r="J86" s="166">
        <v>879.62</v>
      </c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</row>
    <row r="87" spans="1:221" s="15" customFormat="1" ht="21" customHeight="1">
      <c r="A87" s="158" t="s">
        <v>172</v>
      </c>
      <c r="B87" s="368" t="s">
        <v>270</v>
      </c>
      <c r="C87" s="372" t="s">
        <v>340</v>
      </c>
      <c r="D87" s="369" t="s">
        <v>100</v>
      </c>
      <c r="E87" s="161">
        <v>4</v>
      </c>
      <c r="F87" s="180">
        <v>91.97</v>
      </c>
      <c r="G87" s="163">
        <f>TRUNC(E87*F87,2)</f>
        <v>367.88</v>
      </c>
      <c r="H87" s="164">
        <v>0.2637</v>
      </c>
      <c r="I87" s="165">
        <f>TRUNC(F87*H87,2)+F87</f>
        <v>116.22</v>
      </c>
      <c r="J87" s="166">
        <f>TRUNC(E87*I87,2)</f>
        <v>464.88</v>
      </c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</row>
    <row r="88" spans="1:221" s="15" customFormat="1" ht="26.25">
      <c r="A88" s="158" t="s">
        <v>173</v>
      </c>
      <c r="B88" s="159" t="s">
        <v>271</v>
      </c>
      <c r="C88" s="371" t="s">
        <v>341</v>
      </c>
      <c r="D88" s="159" t="s">
        <v>100</v>
      </c>
      <c r="E88" s="161">
        <v>6</v>
      </c>
      <c r="F88" s="180">
        <v>133.27</v>
      </c>
      <c r="G88" s="163">
        <f>TRUNC(E88*F88,2)</f>
        <v>799.62</v>
      </c>
      <c r="H88" s="164">
        <v>0.2637</v>
      </c>
      <c r="I88" s="165">
        <f>TRUNC(F88*H88,2)+F88</f>
        <v>168.41000000000003</v>
      </c>
      <c r="J88" s="166">
        <f>TRUNC(E88*I88,2)</f>
        <v>1010.46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</row>
    <row r="89" spans="1:221" s="15" customFormat="1" ht="26.25">
      <c r="A89" s="158" t="s">
        <v>223</v>
      </c>
      <c r="B89" s="159" t="s">
        <v>272</v>
      </c>
      <c r="C89" s="181" t="s">
        <v>342</v>
      </c>
      <c r="D89" s="159" t="s">
        <v>100</v>
      </c>
      <c r="E89" s="161">
        <v>2</v>
      </c>
      <c r="F89" s="180">
        <v>120.4</v>
      </c>
      <c r="G89" s="163">
        <f>TRUNC(E89*F89,2)</f>
        <v>240.8</v>
      </c>
      <c r="H89" s="164">
        <v>0.2637</v>
      </c>
      <c r="I89" s="165">
        <f>TRUNC(F89*H89,2)+F89</f>
        <v>152.14000000000001</v>
      </c>
      <c r="J89" s="166">
        <f>TRUNC(E89*I89,2)</f>
        <v>304.28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</row>
    <row r="90" spans="1:221" s="15" customFormat="1" ht="26.25">
      <c r="A90" s="158" t="s">
        <v>379</v>
      </c>
      <c r="B90" s="159" t="s">
        <v>273</v>
      </c>
      <c r="C90" s="181" t="s">
        <v>343</v>
      </c>
      <c r="D90" s="159" t="s">
        <v>100</v>
      </c>
      <c r="E90" s="161">
        <v>6</v>
      </c>
      <c r="F90" s="180">
        <v>238.94</v>
      </c>
      <c r="G90" s="186">
        <f>TRUNC(E90*F90,2)</f>
        <v>1433.64</v>
      </c>
      <c r="H90" s="164">
        <v>0.2637</v>
      </c>
      <c r="I90" s="165">
        <f>TRUNC(F90*H90,2)+F90</f>
        <v>301.94</v>
      </c>
      <c r="J90" s="166">
        <f>TRUNC(E90*I90,2)</f>
        <v>1811.64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</row>
    <row r="91" spans="1:221" s="15" customFormat="1" ht="15">
      <c r="A91" s="158"/>
      <c r="B91" s="159"/>
      <c r="C91" s="181"/>
      <c r="D91" s="159"/>
      <c r="E91" s="161"/>
      <c r="F91" s="180"/>
      <c r="G91" s="186"/>
      <c r="H91" s="164"/>
      <c r="I91" s="165"/>
      <c r="J91" s="166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</row>
    <row r="92" spans="1:221" s="15" customFormat="1" ht="15">
      <c r="A92" s="167" t="s">
        <v>136</v>
      </c>
      <c r="B92" s="170"/>
      <c r="C92" s="169" t="s">
        <v>128</v>
      </c>
      <c r="D92" s="170"/>
      <c r="E92" s="171"/>
      <c r="F92" s="172"/>
      <c r="G92" s="176">
        <f>SUM(G93:G95)</f>
        <v>20304.57</v>
      </c>
      <c r="H92" s="174"/>
      <c r="I92" s="175"/>
      <c r="J92" s="176">
        <f>SUM(J93:J95)</f>
        <v>25658.489999999998</v>
      </c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</row>
    <row r="93" spans="1:221" s="15" customFormat="1" ht="15">
      <c r="A93" s="158" t="s">
        <v>138</v>
      </c>
      <c r="B93" s="159" t="s">
        <v>40</v>
      </c>
      <c r="C93" s="181" t="s">
        <v>187</v>
      </c>
      <c r="D93" s="159" t="s">
        <v>189</v>
      </c>
      <c r="E93" s="161">
        <v>33</v>
      </c>
      <c r="F93" s="180">
        <f>CPU1!G31</f>
        <v>152.57</v>
      </c>
      <c r="G93" s="186">
        <f>TRUNC(E93*F93,2)</f>
        <v>5034.81</v>
      </c>
      <c r="H93" s="164">
        <v>0.2637</v>
      </c>
      <c r="I93" s="165">
        <f>TRUNC(F93*H93,2)+F93</f>
        <v>192.79999999999998</v>
      </c>
      <c r="J93" s="166">
        <f>TRUNC(E93*I93,2)</f>
        <v>6362.4</v>
      </c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</row>
    <row r="94" spans="1:221" s="15" customFormat="1" ht="15">
      <c r="A94" s="158" t="s">
        <v>211</v>
      </c>
      <c r="B94" s="159" t="s">
        <v>89</v>
      </c>
      <c r="C94" s="181" t="s">
        <v>186</v>
      </c>
      <c r="D94" s="159" t="s">
        <v>189</v>
      </c>
      <c r="E94" s="161">
        <v>33</v>
      </c>
      <c r="F94" s="180">
        <f>CPU2!G31</f>
        <v>182.42</v>
      </c>
      <c r="G94" s="186">
        <f>TRUNC(E94*F94,2)</f>
        <v>6019.86</v>
      </c>
      <c r="H94" s="164">
        <v>0.2637</v>
      </c>
      <c r="I94" s="165">
        <f>TRUNC(F94*H94,2)+F94</f>
        <v>230.51999999999998</v>
      </c>
      <c r="J94" s="166">
        <f>TRUNC(E94*I94,2)</f>
        <v>7607.16</v>
      </c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</row>
    <row r="95" spans="1:221" s="15" customFormat="1" ht="15">
      <c r="A95" s="158" t="s">
        <v>212</v>
      </c>
      <c r="B95" s="159" t="s">
        <v>51</v>
      </c>
      <c r="C95" s="181" t="s">
        <v>188</v>
      </c>
      <c r="D95" s="159" t="s">
        <v>189</v>
      </c>
      <c r="E95" s="161">
        <v>33</v>
      </c>
      <c r="F95" s="180">
        <f>CPU3!G31</f>
        <v>280.3</v>
      </c>
      <c r="G95" s="186">
        <f>TRUNC(E95*F95,2)</f>
        <v>9249.9</v>
      </c>
      <c r="H95" s="164">
        <v>0.2637</v>
      </c>
      <c r="I95" s="165">
        <f>TRUNC(F95*H95,2)+F95</f>
        <v>354.21000000000004</v>
      </c>
      <c r="J95" s="166">
        <f>TRUNC(E95*I95,2)</f>
        <v>11688.93</v>
      </c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</row>
    <row r="96" spans="1:221" s="15" customFormat="1" ht="15">
      <c r="A96" s="158"/>
      <c r="B96" s="159"/>
      <c r="C96" s="181"/>
      <c r="D96" s="159"/>
      <c r="E96" s="161"/>
      <c r="F96" s="180"/>
      <c r="G96" s="186"/>
      <c r="H96" s="164"/>
      <c r="I96" s="165"/>
      <c r="J96" s="166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</row>
    <row r="97" spans="1:221" s="15" customFormat="1" ht="15">
      <c r="A97" s="167" t="s">
        <v>139</v>
      </c>
      <c r="B97" s="382"/>
      <c r="C97" s="169" t="s">
        <v>137</v>
      </c>
      <c r="D97" s="170"/>
      <c r="E97" s="171"/>
      <c r="F97" s="172"/>
      <c r="G97" s="176">
        <f>SUM(G98:G109)</f>
        <v>122115.71000000002</v>
      </c>
      <c r="H97" s="174"/>
      <c r="I97" s="175"/>
      <c r="J97" s="176">
        <f>SUM(J98:J109)</f>
        <v>154313.94</v>
      </c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</row>
    <row r="98" spans="1:221" s="15" customFormat="1" ht="15">
      <c r="A98" s="158" t="s">
        <v>141</v>
      </c>
      <c r="B98" s="384" t="s">
        <v>371</v>
      </c>
      <c r="C98" s="181" t="s">
        <v>365</v>
      </c>
      <c r="D98" s="159" t="s">
        <v>100</v>
      </c>
      <c r="E98" s="161">
        <v>32</v>
      </c>
      <c r="F98" s="180">
        <v>130.93</v>
      </c>
      <c r="G98" s="186">
        <f aca="true" t="shared" si="12" ref="G98:G103">TRUNC(E98*F98,2)</f>
        <v>4189.76</v>
      </c>
      <c r="H98" s="164">
        <v>0.2637</v>
      </c>
      <c r="I98" s="165">
        <f aca="true" t="shared" si="13" ref="I98:I103">TRUNC(F98*H98,2)+F98</f>
        <v>165.45000000000002</v>
      </c>
      <c r="J98" s="166">
        <f aca="true" t="shared" si="14" ref="J98:J103">TRUNC(E98*I98,2)</f>
        <v>5294.4</v>
      </c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</row>
    <row r="99" spans="1:221" s="15" customFormat="1" ht="15">
      <c r="A99" s="158" t="s">
        <v>213</v>
      </c>
      <c r="B99" s="384" t="s">
        <v>372</v>
      </c>
      <c r="C99" s="181" t="s">
        <v>366</v>
      </c>
      <c r="D99" s="159" t="s">
        <v>100</v>
      </c>
      <c r="E99" s="161">
        <v>5</v>
      </c>
      <c r="F99" s="180">
        <v>173.96</v>
      </c>
      <c r="G99" s="186">
        <f t="shared" si="12"/>
        <v>869.8</v>
      </c>
      <c r="H99" s="164">
        <v>0.2637</v>
      </c>
      <c r="I99" s="165">
        <f t="shared" si="13"/>
        <v>219.83</v>
      </c>
      <c r="J99" s="166">
        <f t="shared" si="14"/>
        <v>1099.15</v>
      </c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</row>
    <row r="100" spans="1:221" s="15" customFormat="1" ht="15">
      <c r="A100" s="158" t="s">
        <v>214</v>
      </c>
      <c r="B100" s="384" t="s">
        <v>373</v>
      </c>
      <c r="C100" s="181" t="s">
        <v>367</v>
      </c>
      <c r="D100" s="159" t="s">
        <v>100</v>
      </c>
      <c r="E100" s="161">
        <v>172</v>
      </c>
      <c r="F100" s="180">
        <v>157.47</v>
      </c>
      <c r="G100" s="186">
        <f t="shared" si="12"/>
        <v>27084.84</v>
      </c>
      <c r="H100" s="164">
        <v>0.2637</v>
      </c>
      <c r="I100" s="165">
        <f t="shared" si="13"/>
        <v>198.99</v>
      </c>
      <c r="J100" s="166">
        <f t="shared" si="14"/>
        <v>34226.28</v>
      </c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</row>
    <row r="101" spans="1:221" s="15" customFormat="1" ht="15">
      <c r="A101" s="158" t="s">
        <v>215</v>
      </c>
      <c r="B101" s="384" t="s">
        <v>374</v>
      </c>
      <c r="C101" s="181" t="s">
        <v>368</v>
      </c>
      <c r="D101" s="159" t="s">
        <v>100</v>
      </c>
      <c r="E101" s="161">
        <v>33</v>
      </c>
      <c r="F101" s="180">
        <v>105.38</v>
      </c>
      <c r="G101" s="186">
        <f t="shared" si="12"/>
        <v>3477.54</v>
      </c>
      <c r="H101" s="164">
        <v>0.2637</v>
      </c>
      <c r="I101" s="165">
        <f t="shared" si="13"/>
        <v>133.16</v>
      </c>
      <c r="J101" s="166">
        <f t="shared" si="14"/>
        <v>4394.28</v>
      </c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</row>
    <row r="102" spans="1:221" s="15" customFormat="1" ht="15">
      <c r="A102" s="158" t="s">
        <v>216</v>
      </c>
      <c r="B102" s="384" t="s">
        <v>372</v>
      </c>
      <c r="C102" s="181" t="s">
        <v>190</v>
      </c>
      <c r="D102" s="159" t="s">
        <v>100</v>
      </c>
      <c r="E102" s="161">
        <v>59</v>
      </c>
      <c r="F102" s="180">
        <v>173.96</v>
      </c>
      <c r="G102" s="186">
        <f t="shared" si="12"/>
        <v>10263.64</v>
      </c>
      <c r="H102" s="164">
        <v>0.2637</v>
      </c>
      <c r="I102" s="165">
        <f t="shared" si="13"/>
        <v>219.83</v>
      </c>
      <c r="J102" s="166">
        <f t="shared" si="14"/>
        <v>12969.97</v>
      </c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</row>
    <row r="103" spans="1:221" s="15" customFormat="1" ht="15">
      <c r="A103" s="158" t="s">
        <v>217</v>
      </c>
      <c r="B103" s="383" t="s">
        <v>375</v>
      </c>
      <c r="C103" s="181" t="s">
        <v>369</v>
      </c>
      <c r="D103" s="159" t="s">
        <v>100</v>
      </c>
      <c r="E103" s="161">
        <v>189</v>
      </c>
      <c r="F103" s="180">
        <v>217.35</v>
      </c>
      <c r="G103" s="186">
        <f t="shared" si="12"/>
        <v>41079.15</v>
      </c>
      <c r="H103" s="164">
        <v>0.2637</v>
      </c>
      <c r="I103" s="165">
        <f t="shared" si="13"/>
        <v>274.65999999999997</v>
      </c>
      <c r="J103" s="166">
        <f t="shared" si="14"/>
        <v>51910.74</v>
      </c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</row>
    <row r="104" spans="1:221" s="15" customFormat="1" ht="26.25">
      <c r="A104" s="158" t="s">
        <v>218</v>
      </c>
      <c r="B104" s="159" t="s">
        <v>274</v>
      </c>
      <c r="C104" s="385" t="s">
        <v>344</v>
      </c>
      <c r="D104" s="159" t="s">
        <v>100</v>
      </c>
      <c r="E104" s="161">
        <v>78</v>
      </c>
      <c r="F104" s="180">
        <v>151.97</v>
      </c>
      <c r="G104" s="186">
        <f>TRUNC(E104*F104,2)</f>
        <v>11853.66</v>
      </c>
      <c r="H104" s="164">
        <v>0.2637</v>
      </c>
      <c r="I104" s="165">
        <f>TRUNC(F104*H104,2)+F104</f>
        <v>192.04</v>
      </c>
      <c r="J104" s="166">
        <f>TRUNC(E104*I104,2)</f>
        <v>14979.12</v>
      </c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</row>
    <row r="105" spans="1:221" s="15" customFormat="1" ht="26.25">
      <c r="A105" s="158" t="s">
        <v>232</v>
      </c>
      <c r="B105" s="159" t="s">
        <v>275</v>
      </c>
      <c r="C105" s="181" t="s">
        <v>345</v>
      </c>
      <c r="D105" s="159" t="s">
        <v>100</v>
      </c>
      <c r="E105" s="161">
        <v>11</v>
      </c>
      <c r="F105" s="180">
        <v>89.31</v>
      </c>
      <c r="G105" s="186">
        <f>TRUNC(E105*F105,2)</f>
        <v>982.41</v>
      </c>
      <c r="H105" s="164">
        <v>0.2637</v>
      </c>
      <c r="I105" s="165">
        <f>TRUNC(F105*H105,2)+F105</f>
        <v>112.86</v>
      </c>
      <c r="J105" s="166">
        <f>TRUNC(E105*I105,2)</f>
        <v>1241.46</v>
      </c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</row>
    <row r="106" spans="1:221" s="15" customFormat="1" ht="47.25" customHeight="1">
      <c r="A106" s="158" t="s">
        <v>289</v>
      </c>
      <c r="B106" s="159" t="s">
        <v>276</v>
      </c>
      <c r="C106" s="385" t="s">
        <v>346</v>
      </c>
      <c r="D106" s="159" t="s">
        <v>100</v>
      </c>
      <c r="E106" s="161">
        <v>71</v>
      </c>
      <c r="F106" s="180">
        <v>237.77</v>
      </c>
      <c r="G106" s="186">
        <f>TRUNC(E106*F106,2)</f>
        <v>16881.67</v>
      </c>
      <c r="H106" s="164">
        <v>0.2637</v>
      </c>
      <c r="I106" s="165">
        <f>TRUNC(F106*H106,2)+F106</f>
        <v>300.46000000000004</v>
      </c>
      <c r="J106" s="166">
        <f>TRUNC(E106*I106,2)</f>
        <v>21332.66</v>
      </c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</row>
    <row r="107" spans="1:221" s="15" customFormat="1" ht="26.25">
      <c r="A107" s="158" t="s">
        <v>290</v>
      </c>
      <c r="B107" s="159" t="s">
        <v>277</v>
      </c>
      <c r="C107" s="181" t="s">
        <v>347</v>
      </c>
      <c r="D107" s="159" t="s">
        <v>100</v>
      </c>
      <c r="E107" s="161">
        <v>6</v>
      </c>
      <c r="F107" s="180">
        <v>45.8</v>
      </c>
      <c r="G107" s="186">
        <f>TRUNC(E107*F107,2)</f>
        <v>274.8</v>
      </c>
      <c r="H107" s="164">
        <v>0.2637</v>
      </c>
      <c r="I107" s="165">
        <f>TRUNC(F107*H107,2)+F107</f>
        <v>57.87</v>
      </c>
      <c r="J107" s="166">
        <f>TRUNC(E107*I107,2)</f>
        <v>347.22</v>
      </c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</row>
    <row r="108" spans="1:221" s="15" customFormat="1" ht="26.25">
      <c r="A108" s="158" t="s">
        <v>291</v>
      </c>
      <c r="B108" s="159" t="s">
        <v>278</v>
      </c>
      <c r="C108" s="385" t="s">
        <v>348</v>
      </c>
      <c r="D108" s="159" t="s">
        <v>100</v>
      </c>
      <c r="E108" s="161">
        <v>23</v>
      </c>
      <c r="F108" s="180">
        <v>224.28</v>
      </c>
      <c r="G108" s="186">
        <f>TRUNC(E108*F108,2)</f>
        <v>5158.44</v>
      </c>
      <c r="H108" s="164">
        <v>0.2637</v>
      </c>
      <c r="I108" s="165">
        <f>TRUNC(F108*H108,2)+F108</f>
        <v>283.42</v>
      </c>
      <c r="J108" s="166">
        <f>TRUNC(E108*I108,2)</f>
        <v>6518.66</v>
      </c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</row>
    <row r="109" spans="1:221" s="15" customFormat="1" ht="15">
      <c r="A109" s="158"/>
      <c r="B109" s="159"/>
      <c r="C109" s="181" t="s">
        <v>93</v>
      </c>
      <c r="D109" s="159"/>
      <c r="E109" s="161"/>
      <c r="F109" s="180"/>
      <c r="G109" s="163"/>
      <c r="H109" s="164"/>
      <c r="I109" s="165"/>
      <c r="J109" s="166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</row>
    <row r="110" spans="1:221" s="15" customFormat="1" ht="15">
      <c r="A110" s="167" t="s">
        <v>142</v>
      </c>
      <c r="B110" s="170"/>
      <c r="C110" s="169" t="s">
        <v>140</v>
      </c>
      <c r="D110" s="170"/>
      <c r="E110" s="171"/>
      <c r="F110" s="172"/>
      <c r="G110" s="176">
        <f>SUM(G111:G119)</f>
        <v>50705.51</v>
      </c>
      <c r="H110" s="174"/>
      <c r="I110" s="175"/>
      <c r="J110" s="176">
        <f>SUM(J111:J119)</f>
        <v>64047.729999999996</v>
      </c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</row>
    <row r="111" spans="1:221" s="15" customFormat="1" ht="15">
      <c r="A111" s="303" t="s">
        <v>143</v>
      </c>
      <c r="B111" s="304"/>
      <c r="C111" s="305" t="s">
        <v>146</v>
      </c>
      <c r="D111" s="159"/>
      <c r="E111" s="161"/>
      <c r="F111" s="180"/>
      <c r="G111" s="163"/>
      <c r="H111" s="164"/>
      <c r="I111" s="165"/>
      <c r="J111" s="166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</row>
    <row r="112" spans="1:221" s="15" customFormat="1" ht="15">
      <c r="A112" s="158" t="s">
        <v>174</v>
      </c>
      <c r="B112" s="159">
        <v>88494</v>
      </c>
      <c r="C112" s="181" t="s">
        <v>113</v>
      </c>
      <c r="D112" s="159" t="s">
        <v>13</v>
      </c>
      <c r="E112" s="161">
        <v>664.17</v>
      </c>
      <c r="F112" s="180">
        <v>16.84</v>
      </c>
      <c r="G112" s="163">
        <f>TRUNC(E112*F112,2)</f>
        <v>11184.62</v>
      </c>
      <c r="H112" s="164">
        <v>0.2637</v>
      </c>
      <c r="I112" s="165">
        <f>TRUNC(F112*H112,2)+F112</f>
        <v>21.28</v>
      </c>
      <c r="J112" s="166">
        <f>TRUNC(E112*I112,2)</f>
        <v>14133.53</v>
      </c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</row>
    <row r="113" spans="1:221" s="15" customFormat="1" ht="26.25">
      <c r="A113" s="158" t="s">
        <v>175</v>
      </c>
      <c r="B113" s="159">
        <v>88486</v>
      </c>
      <c r="C113" s="181" t="s">
        <v>112</v>
      </c>
      <c r="D113" s="159" t="s">
        <v>13</v>
      </c>
      <c r="E113" s="161">
        <v>664.17</v>
      </c>
      <c r="F113" s="180">
        <v>9.48</v>
      </c>
      <c r="G113" s="163">
        <f>TRUNC(E113*F113,2)</f>
        <v>6296.33</v>
      </c>
      <c r="H113" s="164">
        <v>0.2637</v>
      </c>
      <c r="I113" s="165">
        <f>TRUNC(F113*H113,2)+F113</f>
        <v>11.97</v>
      </c>
      <c r="J113" s="166">
        <f>TRUNC(E113*I113,2)</f>
        <v>7950.11</v>
      </c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</row>
    <row r="114" spans="1:221" s="15" customFormat="1" ht="15">
      <c r="A114" s="303" t="s">
        <v>176</v>
      </c>
      <c r="B114" s="304"/>
      <c r="C114" s="305" t="s">
        <v>147</v>
      </c>
      <c r="D114" s="159"/>
      <c r="E114" s="161"/>
      <c r="F114" s="180"/>
      <c r="G114" s="163"/>
      <c r="H114" s="164"/>
      <c r="I114" s="165"/>
      <c r="J114" s="166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</row>
    <row r="115" spans="1:221" s="15" customFormat="1" ht="15">
      <c r="A115" s="158" t="s">
        <v>177</v>
      </c>
      <c r="B115" s="159">
        <v>88497</v>
      </c>
      <c r="C115" s="181" t="s">
        <v>288</v>
      </c>
      <c r="D115" s="159" t="s">
        <v>13</v>
      </c>
      <c r="E115" s="161">
        <v>1370.4</v>
      </c>
      <c r="F115" s="180">
        <v>12.32</v>
      </c>
      <c r="G115" s="163">
        <f>TRUNC(E115*F115,2)</f>
        <v>16883.32</v>
      </c>
      <c r="H115" s="164">
        <v>0.2637</v>
      </c>
      <c r="I115" s="165">
        <f>TRUNC(F115*H115,2)+F115</f>
        <v>15.56</v>
      </c>
      <c r="J115" s="166">
        <f>TRUNC(E115*I115,2)</f>
        <v>21323.42</v>
      </c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</row>
    <row r="116" spans="1:221" s="15" customFormat="1" ht="38.25">
      <c r="A116" s="158" t="s">
        <v>178</v>
      </c>
      <c r="B116" s="159">
        <v>88489</v>
      </c>
      <c r="C116" s="315" t="s">
        <v>287</v>
      </c>
      <c r="D116" s="159" t="s">
        <v>13</v>
      </c>
      <c r="E116" s="161">
        <v>1370.4</v>
      </c>
      <c r="F116" s="180">
        <v>10.72</v>
      </c>
      <c r="G116" s="163">
        <f>TRUNC(E116*F116,2)</f>
        <v>14690.68</v>
      </c>
      <c r="H116" s="164">
        <v>0.2637</v>
      </c>
      <c r="I116" s="165">
        <f>TRUNC(F116*H116,2)+F116</f>
        <v>13.540000000000001</v>
      </c>
      <c r="J116" s="166">
        <f>TRUNC(E116*I116,2)</f>
        <v>18555.21</v>
      </c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</row>
    <row r="117" spans="1:221" s="15" customFormat="1" ht="15">
      <c r="A117" s="303" t="s">
        <v>179</v>
      </c>
      <c r="B117" s="304"/>
      <c r="C117" s="305" t="s">
        <v>180</v>
      </c>
      <c r="D117" s="159"/>
      <c r="E117" s="161"/>
      <c r="F117" s="180"/>
      <c r="G117" s="186"/>
      <c r="H117" s="164"/>
      <c r="I117" s="165"/>
      <c r="J117" s="166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</row>
    <row r="118" spans="1:221" s="15" customFormat="1" ht="15">
      <c r="A118" s="158" t="s">
        <v>238</v>
      </c>
      <c r="B118" s="159" t="s">
        <v>181</v>
      </c>
      <c r="C118" s="181" t="s">
        <v>182</v>
      </c>
      <c r="D118" s="159" t="s">
        <v>13</v>
      </c>
      <c r="E118" s="161">
        <v>64.05</v>
      </c>
      <c r="F118" s="180">
        <v>25.77</v>
      </c>
      <c r="G118" s="163">
        <f>TRUNC(E118*F118,2)</f>
        <v>1650.56</v>
      </c>
      <c r="H118" s="164">
        <v>0.2637</v>
      </c>
      <c r="I118" s="165">
        <f>TRUNC(F118*H118,2)+F118</f>
        <v>32.56</v>
      </c>
      <c r="J118" s="166">
        <f>TRUNC(E118*I118,2)</f>
        <v>2085.46</v>
      </c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</row>
    <row r="119" spans="1:221" s="15" customFormat="1" ht="15">
      <c r="A119" s="158"/>
      <c r="B119" s="159"/>
      <c r="C119" s="181"/>
      <c r="D119" s="159"/>
      <c r="E119" s="161"/>
      <c r="F119" s="180"/>
      <c r="G119" s="186"/>
      <c r="H119" s="164"/>
      <c r="I119" s="165"/>
      <c r="J119" s="166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</row>
    <row r="120" spans="1:221" s="15" customFormat="1" ht="15">
      <c r="A120" s="167" t="s">
        <v>183</v>
      </c>
      <c r="B120" s="170"/>
      <c r="C120" s="169" t="s">
        <v>224</v>
      </c>
      <c r="D120" s="170"/>
      <c r="E120" s="171"/>
      <c r="F120" s="172"/>
      <c r="G120" s="176">
        <f>SUM(G121:G123)</f>
        <v>2910.5199999999995</v>
      </c>
      <c r="H120" s="174"/>
      <c r="I120" s="175"/>
      <c r="J120" s="176">
        <f>SUM(J121:J123)</f>
        <v>3678</v>
      </c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</row>
    <row r="121" spans="1:221" s="15" customFormat="1" ht="15">
      <c r="A121" s="158" t="s">
        <v>184</v>
      </c>
      <c r="B121" s="159" t="s">
        <v>279</v>
      </c>
      <c r="C121" s="181" t="s">
        <v>349</v>
      </c>
      <c r="D121" s="159" t="s">
        <v>225</v>
      </c>
      <c r="E121" s="161">
        <v>2</v>
      </c>
      <c r="F121" s="180">
        <v>794.62</v>
      </c>
      <c r="G121" s="163">
        <f>TRUNC(E121*F121,2)</f>
        <v>1589.24</v>
      </c>
      <c r="H121" s="164">
        <v>0.2637</v>
      </c>
      <c r="I121" s="165">
        <f>TRUNC(F121*H121,2)+F121</f>
        <v>1004.16</v>
      </c>
      <c r="J121" s="166">
        <f>TRUNC(E121*I121,2)</f>
        <v>2008.32</v>
      </c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</row>
    <row r="122" spans="1:221" s="15" customFormat="1" ht="26.25">
      <c r="A122" s="158" t="s">
        <v>226</v>
      </c>
      <c r="B122" s="159" t="s">
        <v>280</v>
      </c>
      <c r="C122" s="181" t="s">
        <v>350</v>
      </c>
      <c r="D122" s="159" t="s">
        <v>225</v>
      </c>
      <c r="E122" s="161">
        <v>2</v>
      </c>
      <c r="F122" s="180">
        <v>640.31</v>
      </c>
      <c r="G122" s="163">
        <f>TRUNC(E122*F122,2)</f>
        <v>1280.62</v>
      </c>
      <c r="H122" s="164">
        <v>0.2637</v>
      </c>
      <c r="I122" s="165">
        <f>TRUNC(F122*H122,2)+F122</f>
        <v>809.15</v>
      </c>
      <c r="J122" s="166">
        <f>TRUNC(E122*I122,2)</f>
        <v>1618.3</v>
      </c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</row>
    <row r="123" spans="1:221" s="15" customFormat="1" ht="26.25">
      <c r="A123" s="158" t="s">
        <v>227</v>
      </c>
      <c r="B123" s="159" t="s">
        <v>281</v>
      </c>
      <c r="C123" s="181" t="s">
        <v>351</v>
      </c>
      <c r="D123" s="159" t="s">
        <v>191</v>
      </c>
      <c r="E123" s="161">
        <v>2</v>
      </c>
      <c r="F123" s="180">
        <v>20.33</v>
      </c>
      <c r="G123" s="163">
        <f>TRUNC(E123*F123,2)</f>
        <v>40.66</v>
      </c>
      <c r="H123" s="164">
        <v>0.2637</v>
      </c>
      <c r="I123" s="165">
        <f>TRUNC(F123*H123,2)+F123</f>
        <v>25.689999999999998</v>
      </c>
      <c r="J123" s="166">
        <f>TRUNC(E123*I123,2)</f>
        <v>51.38</v>
      </c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</row>
    <row r="124" spans="1:221" s="15" customFormat="1" ht="15">
      <c r="A124" s="158"/>
      <c r="B124" s="159"/>
      <c r="C124" s="181" t="s">
        <v>93</v>
      </c>
      <c r="D124" s="159"/>
      <c r="E124" s="161"/>
      <c r="F124" s="180"/>
      <c r="G124" s="186"/>
      <c r="H124" s="164"/>
      <c r="I124" s="165"/>
      <c r="J124" s="166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</row>
    <row r="125" spans="1:221" s="15" customFormat="1" ht="15">
      <c r="A125" s="167" t="s">
        <v>219</v>
      </c>
      <c r="B125" s="170"/>
      <c r="C125" s="169" t="s">
        <v>231</v>
      </c>
      <c r="D125" s="170"/>
      <c r="E125" s="171"/>
      <c r="F125" s="172"/>
      <c r="G125" s="176">
        <f>SUM(G126:G126)</f>
        <v>43378.97</v>
      </c>
      <c r="H125" s="174"/>
      <c r="I125" s="175"/>
      <c r="J125" s="176">
        <f>SUM(J126:J126)</f>
        <v>54817.98</v>
      </c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</row>
    <row r="126" spans="1:221" s="15" customFormat="1" ht="26.25">
      <c r="A126" s="158" t="s">
        <v>220</v>
      </c>
      <c r="B126" s="159" t="s">
        <v>282</v>
      </c>
      <c r="C126" s="181" t="s">
        <v>352</v>
      </c>
      <c r="D126" s="159" t="s">
        <v>13</v>
      </c>
      <c r="E126" s="161">
        <v>32.9</v>
      </c>
      <c r="F126" s="180">
        <v>1318.51</v>
      </c>
      <c r="G126" s="163">
        <f>TRUNC(E126*F126,2)</f>
        <v>43378.97</v>
      </c>
      <c r="H126" s="164">
        <v>0.2637</v>
      </c>
      <c r="I126" s="165">
        <f>TRUNC(F126*H126,2)+F126</f>
        <v>1666.2</v>
      </c>
      <c r="J126" s="166">
        <f>TRUNC(E126*I126,2)</f>
        <v>54817.98</v>
      </c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</row>
    <row r="127" spans="1:221" s="15" customFormat="1" ht="15">
      <c r="A127" s="158"/>
      <c r="B127" s="159"/>
      <c r="C127" s="181"/>
      <c r="D127" s="159"/>
      <c r="E127" s="161"/>
      <c r="F127" s="180"/>
      <c r="G127" s="186"/>
      <c r="H127" s="164"/>
      <c r="I127" s="165"/>
      <c r="J127" s="166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</row>
    <row r="128" spans="1:221" s="15" customFormat="1" ht="15">
      <c r="A128" s="167" t="s">
        <v>228</v>
      </c>
      <c r="B128" s="170"/>
      <c r="C128" s="169" t="s">
        <v>144</v>
      </c>
      <c r="D128" s="170"/>
      <c r="E128" s="171"/>
      <c r="F128" s="172"/>
      <c r="G128" s="176">
        <f>G129</f>
        <v>1880.27</v>
      </c>
      <c r="H128" s="174"/>
      <c r="I128" s="175"/>
      <c r="J128" s="176">
        <f>J129</f>
        <v>2370.14</v>
      </c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</row>
    <row r="129" spans="1:221" s="15" customFormat="1" ht="15">
      <c r="A129" s="158" t="s">
        <v>283</v>
      </c>
      <c r="B129" s="159">
        <v>9537</v>
      </c>
      <c r="C129" s="184" t="s">
        <v>54</v>
      </c>
      <c r="D129" s="159" t="s">
        <v>13</v>
      </c>
      <c r="E129" s="185">
        <v>720.41</v>
      </c>
      <c r="F129" s="180">
        <v>2.61</v>
      </c>
      <c r="G129" s="163">
        <f>TRUNC(E129*F129,2)</f>
        <v>1880.27</v>
      </c>
      <c r="H129" s="164">
        <v>0.2637</v>
      </c>
      <c r="I129" s="165">
        <f>TRUNC(F129*H129,2)+F129</f>
        <v>3.29</v>
      </c>
      <c r="J129" s="166">
        <f>TRUNC(E129*I129,2)</f>
        <v>2370.14</v>
      </c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</row>
    <row r="130" spans="1:221" s="15" customFormat="1" ht="15">
      <c r="A130" s="158"/>
      <c r="B130" s="159"/>
      <c r="C130" s="183"/>
      <c r="D130" s="182"/>
      <c r="E130" s="161"/>
      <c r="F130" s="163"/>
      <c r="G130" s="163"/>
      <c r="H130" s="164"/>
      <c r="I130" s="165"/>
      <c r="J130" s="166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</row>
    <row r="131" spans="1:221" s="15" customFormat="1" ht="15">
      <c r="A131" s="187" t="s">
        <v>236</v>
      </c>
      <c r="B131" s="188"/>
      <c r="C131" s="298" t="s">
        <v>53</v>
      </c>
      <c r="D131" s="189"/>
      <c r="E131" s="190"/>
      <c r="F131" s="190"/>
      <c r="G131" s="191">
        <f>SUM(G132:G134)</f>
        <v>33865.08</v>
      </c>
      <c r="H131" s="190"/>
      <c r="I131" s="190"/>
      <c r="J131" s="191">
        <f>SUM(J132:J134)</f>
        <v>42795.29</v>
      </c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</row>
    <row r="132" spans="1:221" s="15" customFormat="1" ht="15">
      <c r="A132" s="177"/>
      <c r="B132" s="159"/>
      <c r="C132" s="297"/>
      <c r="D132" s="159"/>
      <c r="E132" s="185"/>
      <c r="F132" s="192"/>
      <c r="G132" s="186"/>
      <c r="H132" s="164"/>
      <c r="I132" s="165"/>
      <c r="J132" s="166"/>
      <c r="K132" s="14"/>
      <c r="L132" s="14"/>
      <c r="M132" s="14"/>
      <c r="N132" s="8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</row>
    <row r="133" spans="1:221" s="15" customFormat="1" ht="15">
      <c r="A133" s="177" t="s">
        <v>237</v>
      </c>
      <c r="B133" s="159" t="s">
        <v>306</v>
      </c>
      <c r="C133" s="160" t="s">
        <v>63</v>
      </c>
      <c r="D133" s="193" t="s">
        <v>57</v>
      </c>
      <c r="E133" s="194">
        <v>1</v>
      </c>
      <c r="F133" s="195">
        <f>CPU5!G26</f>
        <v>33865.08</v>
      </c>
      <c r="G133" s="163">
        <f>TRUNC(E133*F133,2)</f>
        <v>33865.08</v>
      </c>
      <c r="H133" s="164">
        <v>0.2637</v>
      </c>
      <c r="I133" s="165">
        <f>TRUNC(F133*H133,2)+F133</f>
        <v>42795.3</v>
      </c>
      <c r="J133" s="166">
        <f>TRUNC(E133*I133,2)-0.01</f>
        <v>42795.29</v>
      </c>
      <c r="K133" s="14"/>
      <c r="L133" s="14"/>
      <c r="M133" s="14"/>
      <c r="N133" s="84">
        <f>SUM(N110:N132)</f>
        <v>0</v>
      </c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</row>
    <row r="134" spans="1:221" s="15" customFormat="1" ht="15">
      <c r="A134" s="177"/>
      <c r="B134" s="159"/>
      <c r="C134" s="184"/>
      <c r="D134" s="184"/>
      <c r="E134" s="163"/>
      <c r="F134" s="196"/>
      <c r="G134" s="186">
        <f>TRUNC(E134*F134,2)</f>
        <v>0</v>
      </c>
      <c r="H134" s="164"/>
      <c r="I134" s="165"/>
      <c r="J134" s="166">
        <f>TRUNC(E134*I134,2)</f>
        <v>0</v>
      </c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</row>
    <row r="135" spans="1:221" s="2" customFormat="1" ht="15">
      <c r="A135" s="197"/>
      <c r="B135" s="198"/>
      <c r="C135" s="199" t="s">
        <v>19</v>
      </c>
      <c r="D135" s="198"/>
      <c r="E135" s="200"/>
      <c r="F135" s="200"/>
      <c r="G135" s="317">
        <f>G131+G128+G125+G120+G110+G97+G92+G67+G58+G54+G46+G39+G34+G19+G16+G13</f>
        <v>672369.76</v>
      </c>
      <c r="H135" s="202"/>
      <c r="I135" s="201">
        <f>I131+I128+I110+I97+I92+I67+I58+I54+I46+I39+I34+I19+I16+I13</f>
        <v>0</v>
      </c>
      <c r="J135" s="317">
        <f>J131+J128+J125+J120+J110+J97+J92+J67+J58+J54+J46+J39+J34+J19+J16+J13</f>
        <v>849599.9999999999</v>
      </c>
      <c r="K135" s="1"/>
      <c r="L135" s="80">
        <f>J135-G135</f>
        <v>177230.23999999987</v>
      </c>
      <c r="M135" s="44"/>
      <c r="N135" s="27"/>
      <c r="O135" s="44"/>
      <c r="P135" s="44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</row>
    <row r="136" spans="1:221" s="2" customFormat="1" ht="15">
      <c r="A136" s="158"/>
      <c r="B136" s="159"/>
      <c r="C136" s="184"/>
      <c r="D136" s="159"/>
      <c r="E136" s="161"/>
      <c r="F136" s="161"/>
      <c r="G136" s="161"/>
      <c r="H136" s="203"/>
      <c r="I136" s="161"/>
      <c r="J136" s="204"/>
      <c r="K136" s="44"/>
      <c r="L136" s="81" t="e">
        <f>SUM(L14:L134)</f>
        <v>#REF!</v>
      </c>
      <c r="M136" s="44"/>
      <c r="N136" s="44"/>
      <c r="O136" s="44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</row>
    <row r="137" spans="1:221" s="2" customFormat="1" ht="15">
      <c r="A137" s="205"/>
      <c r="B137" s="206" t="s">
        <v>42</v>
      </c>
      <c r="C137" s="207"/>
      <c r="D137" s="208"/>
      <c r="E137" s="209"/>
      <c r="F137" s="209"/>
      <c r="G137" s="209"/>
      <c r="H137" s="210"/>
      <c r="I137" s="209"/>
      <c r="J137" s="211"/>
      <c r="K137" s="1"/>
      <c r="L137" s="1"/>
      <c r="M137" s="1"/>
      <c r="N137" s="44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</row>
    <row r="138" spans="1:221" s="2" customFormat="1" ht="15">
      <c r="A138" s="212"/>
      <c r="B138" s="213" t="s">
        <v>8</v>
      </c>
      <c r="C138" s="214"/>
      <c r="D138" s="214"/>
      <c r="E138" s="214"/>
      <c r="F138" s="214"/>
      <c r="G138" s="214"/>
      <c r="H138" s="215"/>
      <c r="I138" s="216"/>
      <c r="J138" s="217"/>
      <c r="K138" s="1"/>
      <c r="L138" s="1"/>
      <c r="M138" s="44"/>
      <c r="N138" s="44"/>
      <c r="O138" s="44"/>
      <c r="P138" s="1"/>
      <c r="Q138" s="44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</row>
    <row r="139" spans="1:221" s="2" customFormat="1" ht="15">
      <c r="A139" s="212"/>
      <c r="B139" s="213" t="s">
        <v>7</v>
      </c>
      <c r="C139" s="214"/>
      <c r="D139" s="214"/>
      <c r="E139" s="214"/>
      <c r="F139" s="214"/>
      <c r="G139" s="377"/>
      <c r="H139" s="215"/>
      <c r="I139" s="216"/>
      <c r="J139" s="217"/>
      <c r="K139" s="1"/>
      <c r="L139" s="1"/>
      <c r="M139" s="44"/>
      <c r="N139" s="44"/>
      <c r="O139" s="44"/>
      <c r="P139" s="44"/>
      <c r="Q139" s="44"/>
      <c r="R139" s="27"/>
      <c r="S139" s="1"/>
      <c r="T139" s="44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</row>
    <row r="140" spans="1:221" s="2" customFormat="1" ht="15">
      <c r="A140" s="212"/>
      <c r="B140" s="287" t="s">
        <v>90</v>
      </c>
      <c r="C140" s="218"/>
      <c r="D140" s="219"/>
      <c r="E140" s="216"/>
      <c r="F140" s="216"/>
      <c r="G140" s="216"/>
      <c r="H140" s="215"/>
      <c r="I140" s="216"/>
      <c r="J140" s="217"/>
      <c r="K140" s="1"/>
      <c r="L140" s="1"/>
      <c r="M140" s="44"/>
      <c r="N140" s="27"/>
      <c r="O140" s="27"/>
      <c r="P140" s="44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</row>
    <row r="141" spans="1:221" s="2" customFormat="1" ht="17.25" customHeight="1">
      <c r="A141" s="220"/>
      <c r="B141" s="221"/>
      <c r="C141" s="214"/>
      <c r="D141" s="219"/>
      <c r="E141" s="216"/>
      <c r="F141" s="216"/>
      <c r="G141" s="216"/>
      <c r="H141" s="215"/>
      <c r="I141" s="216"/>
      <c r="J141" s="217"/>
      <c r="K141" s="1"/>
      <c r="L141" s="1"/>
      <c r="M141" s="44"/>
      <c r="N141" s="1"/>
      <c r="O141" s="1"/>
      <c r="P141" s="1"/>
      <c r="Q141" s="44"/>
      <c r="R141" s="1"/>
      <c r="S141" s="1"/>
      <c r="T141" s="44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</row>
    <row r="142" spans="1:221" s="2" customFormat="1" ht="15" customHeight="1" thickBot="1">
      <c r="A142" s="222"/>
      <c r="B142" s="223"/>
      <c r="C142" s="223"/>
      <c r="D142" s="223"/>
      <c r="E142" s="223"/>
      <c r="F142" s="224"/>
      <c r="G142" s="224"/>
      <c r="H142" s="225"/>
      <c r="I142" s="224"/>
      <c r="J142" s="226"/>
      <c r="K142" s="1"/>
      <c r="L142" s="1"/>
      <c r="M142" s="44"/>
      <c r="N142" s="44"/>
      <c r="O142" s="44"/>
      <c r="P142" s="44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</row>
    <row r="143" spans="4:14" ht="15.75" thickTop="1">
      <c r="D143" s="5"/>
      <c r="N143" s="44"/>
    </row>
    <row r="144" spans="4:14" ht="15">
      <c r="D144" s="5"/>
      <c r="H144" s="44"/>
      <c r="J144" s="44"/>
      <c r="M144" s="44"/>
      <c r="N144" s="44"/>
    </row>
    <row r="145" spans="4:10" ht="15">
      <c r="D145" s="5"/>
      <c r="G145" s="27"/>
      <c r="J145" s="44"/>
    </row>
    <row r="146" spans="7:9" ht="15">
      <c r="G146" s="44"/>
      <c r="I146" s="44"/>
    </row>
    <row r="147" spans="7:10" ht="15">
      <c r="G147" s="44"/>
      <c r="J147" s="81"/>
    </row>
  </sheetData>
  <sheetProtection selectLockedCells="1" selectUnlockedCells="1"/>
  <mergeCells count="14">
    <mergeCell ref="F4:H4"/>
    <mergeCell ref="C5:E5"/>
    <mergeCell ref="F5:H5"/>
    <mergeCell ref="A6:C6"/>
    <mergeCell ref="B7:C7"/>
    <mergeCell ref="A10:A12"/>
    <mergeCell ref="B10:B12"/>
    <mergeCell ref="C10:C12"/>
    <mergeCell ref="D10:D12"/>
    <mergeCell ref="E10:E12"/>
    <mergeCell ref="F10:F12"/>
    <mergeCell ref="G10:G11"/>
    <mergeCell ref="H10:H12"/>
    <mergeCell ref="I10:I12"/>
  </mergeCells>
  <hyperlinks>
    <hyperlink ref="B28" r:id="rId1" display="04.08.020"/>
    <hyperlink ref="B29:B30" r:id="rId2" display="04.08.020"/>
    <hyperlink ref="B31" r:id="rId3" display="04.08.020"/>
  </hyperlinks>
  <printOptions horizontalCentered="1" verticalCentered="1"/>
  <pageMargins left="0.5905511811023623" right="0" top="0.5118110236220472" bottom="0.31496062992125984" header="0" footer="0"/>
  <pageSetup fitToHeight="2" horizontalDpi="600" verticalDpi="600" orientation="landscape" pageOrder="overThenDown" paperSize="9" scale="70" r:id="rId5"/>
  <headerFooter alignWithMargins="0">
    <oddFooter>&amp;RPágina &amp;P de &amp;N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147"/>
  <sheetViews>
    <sheetView zoomScalePageLayoutView="0" workbookViewId="0" topLeftCell="A118">
      <selection activeCell="C145" sqref="C145"/>
    </sheetView>
  </sheetViews>
  <sheetFormatPr defaultColWidth="9.140625" defaultRowHeight="15"/>
  <cols>
    <col min="1" max="1" width="8.7109375" style="5" customWidth="1"/>
    <col min="2" max="2" width="13.421875" style="1" customWidth="1"/>
    <col min="3" max="3" width="76.421875" style="1" customWidth="1"/>
    <col min="4" max="4" width="6.57421875" style="1" customWidth="1"/>
    <col min="5" max="5" width="10.57421875" style="1" customWidth="1"/>
    <col min="6" max="6" width="15.00390625" style="1" bestFit="1" customWidth="1"/>
    <col min="7" max="7" width="15.7109375" style="1" customWidth="1"/>
    <col min="8" max="8" width="11.421875" style="1" customWidth="1"/>
    <col min="9" max="9" width="15.00390625" style="1" customWidth="1"/>
    <col min="10" max="10" width="15.7109375" style="1" customWidth="1"/>
    <col min="11" max="11" width="13.00390625" style="1" hidden="1" customWidth="1"/>
    <col min="12" max="12" width="14.28125" style="1" hidden="1" customWidth="1"/>
    <col min="13" max="13" width="14.8515625" style="1" customWidth="1"/>
    <col min="14" max="15" width="13.8515625" style="1" bestFit="1" customWidth="1"/>
    <col min="16" max="16" width="12.140625" style="1" bestFit="1" customWidth="1"/>
    <col min="17" max="17" width="11.00390625" style="1" bestFit="1" customWidth="1"/>
    <col min="18" max="18" width="13.8515625" style="1" bestFit="1" customWidth="1"/>
    <col min="19" max="19" width="9.140625" style="1" customWidth="1"/>
    <col min="20" max="20" width="12.140625" style="1" bestFit="1" customWidth="1"/>
    <col min="21" max="16384" width="9.140625" style="1" customWidth="1"/>
  </cols>
  <sheetData>
    <row r="1" spans="1:10" ht="20.25" customHeight="1">
      <c r="A1" s="23"/>
      <c r="B1" s="19"/>
      <c r="C1" s="19"/>
      <c r="D1" s="19"/>
      <c r="E1" s="19"/>
      <c r="F1" s="19"/>
      <c r="G1" s="19"/>
      <c r="H1" s="19"/>
      <c r="I1" s="19"/>
      <c r="J1" s="25"/>
    </row>
    <row r="2" spans="1:10" ht="15">
      <c r="A2" s="23"/>
      <c r="B2" s="19"/>
      <c r="C2" s="19"/>
      <c r="D2" s="19"/>
      <c r="E2" s="19"/>
      <c r="F2" s="19"/>
      <c r="G2" s="19"/>
      <c r="H2" s="19"/>
      <c r="I2" s="19"/>
      <c r="J2" s="25"/>
    </row>
    <row r="3" spans="1:10" ht="15.75" thickBot="1">
      <c r="A3" s="23"/>
      <c r="B3" s="19"/>
      <c r="C3" s="19"/>
      <c r="D3" s="19"/>
      <c r="E3" s="19"/>
      <c r="F3" s="19"/>
      <c r="G3" s="19"/>
      <c r="H3" s="19"/>
      <c r="I3" s="19"/>
      <c r="J3" s="25"/>
    </row>
    <row r="4" spans="1:221" ht="15.75" thickTop="1">
      <c r="A4" s="133"/>
      <c r="B4" s="134"/>
      <c r="C4" s="134"/>
      <c r="D4" s="134"/>
      <c r="E4" s="134"/>
      <c r="F4" s="400"/>
      <c r="G4" s="400"/>
      <c r="H4" s="400"/>
      <c r="I4" s="135"/>
      <c r="J4" s="136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</row>
    <row r="5" spans="1:221" ht="15">
      <c r="A5" s="389"/>
      <c r="B5" s="137"/>
      <c r="C5" s="402"/>
      <c r="D5" s="402"/>
      <c r="E5" s="402"/>
      <c r="F5" s="403"/>
      <c r="G5" s="403"/>
      <c r="H5" s="403"/>
      <c r="I5" s="138"/>
      <c r="J5" s="13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</row>
    <row r="6" spans="1:221" ht="24.75" customHeight="1">
      <c r="A6" s="413" t="s">
        <v>72</v>
      </c>
      <c r="B6" s="414"/>
      <c r="C6" s="414"/>
      <c r="D6" s="387" t="s">
        <v>381</v>
      </c>
      <c r="E6" s="387"/>
      <c r="F6" s="388"/>
      <c r="G6" s="388"/>
      <c r="H6" s="388"/>
      <c r="I6" s="138"/>
      <c r="J6" s="139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</row>
    <row r="7" spans="1:221" ht="30.75" customHeight="1">
      <c r="A7" s="142" t="s">
        <v>44</v>
      </c>
      <c r="B7" s="415" t="s">
        <v>185</v>
      </c>
      <c r="C7" s="416"/>
      <c r="D7" s="143" t="s">
        <v>20</v>
      </c>
      <c r="E7" s="143"/>
      <c r="F7" s="388" t="s">
        <v>296</v>
      </c>
      <c r="G7" s="145"/>
      <c r="H7" s="145"/>
      <c r="I7" s="138"/>
      <c r="J7" s="139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</row>
    <row r="8" spans="1:221" ht="20.25" customHeight="1">
      <c r="A8" s="142" t="s">
        <v>16</v>
      </c>
      <c r="B8" s="143" t="s">
        <v>45</v>
      </c>
      <c r="C8" s="144"/>
      <c r="D8" s="143" t="s">
        <v>21</v>
      </c>
      <c r="E8" s="143"/>
      <c r="F8" s="388" t="s">
        <v>377</v>
      </c>
      <c r="G8" s="388"/>
      <c r="H8" s="146" t="s">
        <v>43</v>
      </c>
      <c r="I8" s="138"/>
      <c r="J8" s="139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</row>
    <row r="9" spans="1:221" ht="20.25" customHeight="1" thickBot="1">
      <c r="A9" s="142" t="s">
        <v>356</v>
      </c>
      <c r="B9" s="143" t="s">
        <v>380</v>
      </c>
      <c r="C9" s="144"/>
      <c r="D9" s="143"/>
      <c r="E9" s="143"/>
      <c r="F9" s="388"/>
      <c r="G9" s="388"/>
      <c r="H9" s="146"/>
      <c r="I9" s="138"/>
      <c r="J9" s="147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</row>
    <row r="10" spans="1:221" ht="21" customHeight="1" thickTop="1">
      <c r="A10" s="392" t="s">
        <v>0</v>
      </c>
      <c r="B10" s="395" t="s">
        <v>22</v>
      </c>
      <c r="C10" s="398" t="s">
        <v>2</v>
      </c>
      <c r="D10" s="405" t="s">
        <v>9</v>
      </c>
      <c r="E10" s="407" t="s">
        <v>10</v>
      </c>
      <c r="F10" s="409" t="s">
        <v>18</v>
      </c>
      <c r="G10" s="411" t="s">
        <v>47</v>
      </c>
      <c r="H10" s="409" t="s">
        <v>48</v>
      </c>
      <c r="I10" s="409" t="s">
        <v>49</v>
      </c>
      <c r="J10" s="148" t="s">
        <v>50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</row>
    <row r="11" spans="1:221" ht="15.75" customHeight="1">
      <c r="A11" s="417"/>
      <c r="B11" s="418"/>
      <c r="C11" s="419"/>
      <c r="D11" s="406"/>
      <c r="E11" s="408"/>
      <c r="F11" s="410"/>
      <c r="G11" s="412"/>
      <c r="H11" s="410"/>
      <c r="I11" s="410"/>
      <c r="J11" s="149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</row>
    <row r="12" spans="1:11" s="3" customFormat="1" ht="15" customHeight="1" hidden="1">
      <c r="A12" s="417"/>
      <c r="B12" s="418"/>
      <c r="C12" s="419"/>
      <c r="D12" s="406"/>
      <c r="E12" s="408"/>
      <c r="F12" s="410"/>
      <c r="G12" s="150" t="s">
        <v>11</v>
      </c>
      <c r="H12" s="410"/>
      <c r="I12" s="410"/>
      <c r="J12" s="151" t="s">
        <v>11</v>
      </c>
      <c r="K12" s="73"/>
    </row>
    <row r="13" spans="1:221" ht="19.5" customHeight="1">
      <c r="A13" s="152" t="s">
        <v>34</v>
      </c>
      <c r="B13" s="153"/>
      <c r="C13" s="154" t="s">
        <v>46</v>
      </c>
      <c r="D13" s="155"/>
      <c r="E13" s="156"/>
      <c r="F13" s="156"/>
      <c r="G13" s="157">
        <f>SUM(G14:G15)</f>
        <v>0</v>
      </c>
      <c r="H13" s="156"/>
      <c r="I13" s="156"/>
      <c r="J13" s="157">
        <f>SUM(J14:J15)</f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</row>
    <row r="14" spans="1:221" s="15" customFormat="1" ht="29.25" customHeight="1">
      <c r="A14" s="158" t="s">
        <v>35</v>
      </c>
      <c r="B14" s="159" t="s">
        <v>12</v>
      </c>
      <c r="C14" s="160" t="s">
        <v>23</v>
      </c>
      <c r="D14" s="159" t="s">
        <v>13</v>
      </c>
      <c r="E14" s="161">
        <v>12</v>
      </c>
      <c r="F14" s="162"/>
      <c r="G14" s="163">
        <f>TRUNC(E14*F14,2)</f>
        <v>0</v>
      </c>
      <c r="H14" s="164"/>
      <c r="I14" s="165">
        <f>TRUNC(F14*H14,2)+F14</f>
        <v>0</v>
      </c>
      <c r="J14" s="166">
        <f>TRUNC(E14*I14,2)</f>
        <v>0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</row>
    <row r="15" spans="1:221" s="15" customFormat="1" ht="72.75" customHeight="1">
      <c r="A15" s="158" t="s">
        <v>36</v>
      </c>
      <c r="B15" s="312" t="s">
        <v>24</v>
      </c>
      <c r="C15" s="313" t="s">
        <v>94</v>
      </c>
      <c r="D15" s="159" t="s">
        <v>15</v>
      </c>
      <c r="E15" s="161">
        <v>6</v>
      </c>
      <c r="F15" s="162"/>
      <c r="G15" s="163">
        <f>TRUNC(E15*F15,2)</f>
        <v>0</v>
      </c>
      <c r="H15" s="164"/>
      <c r="I15" s="165">
        <f>TRUNC(F15*H15,2)+F15</f>
        <v>0</v>
      </c>
      <c r="J15" s="166">
        <f>TRUNC(E15*I15,2)</f>
        <v>0</v>
      </c>
      <c r="K15" s="14"/>
      <c r="L15" s="84" t="e">
        <f>#REF!-G13</f>
        <v>#REF!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</row>
    <row r="16" spans="1:221" s="15" customFormat="1" ht="24.75" customHeight="1">
      <c r="A16" s="167" t="s">
        <v>66</v>
      </c>
      <c r="B16" s="168"/>
      <c r="C16" s="169" t="s">
        <v>60</v>
      </c>
      <c r="D16" s="170"/>
      <c r="E16" s="171"/>
      <c r="F16" s="172"/>
      <c r="G16" s="173">
        <f>SUM(G17:G17)</f>
        <v>0</v>
      </c>
      <c r="H16" s="174"/>
      <c r="I16" s="175"/>
      <c r="J16" s="173">
        <f>SUM(J17:J17)</f>
        <v>0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</row>
    <row r="17" spans="1:221" s="15" customFormat="1" ht="34.5" customHeight="1">
      <c r="A17" s="177" t="s">
        <v>64</v>
      </c>
      <c r="B17" s="159" t="s">
        <v>241</v>
      </c>
      <c r="C17" s="178" t="s">
        <v>91</v>
      </c>
      <c r="D17" s="159" t="s">
        <v>13</v>
      </c>
      <c r="E17" s="161">
        <v>16.97</v>
      </c>
      <c r="F17" s="162"/>
      <c r="G17" s="163">
        <f>TRUNC(E17*F17,2)</f>
        <v>0</v>
      </c>
      <c r="H17" s="164"/>
      <c r="I17" s="165">
        <f>TRUNC(F17*H17,2)+F17</f>
        <v>0</v>
      </c>
      <c r="J17" s="166">
        <f>TRUNC(E17*I17,2)</f>
        <v>0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</row>
    <row r="18" spans="1:221" s="15" customFormat="1" ht="19.5" customHeight="1">
      <c r="A18" s="158"/>
      <c r="B18" s="159"/>
      <c r="C18" s="179"/>
      <c r="D18" s="159"/>
      <c r="E18" s="161"/>
      <c r="F18" s="180"/>
      <c r="G18" s="163"/>
      <c r="H18" s="164"/>
      <c r="I18" s="165"/>
      <c r="J18" s="166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</row>
    <row r="19" spans="1:221" s="15" customFormat="1" ht="15">
      <c r="A19" s="167" t="s">
        <v>37</v>
      </c>
      <c r="B19" s="170"/>
      <c r="C19" s="169" t="s">
        <v>67</v>
      </c>
      <c r="D19" s="170"/>
      <c r="E19" s="171"/>
      <c r="F19" s="172"/>
      <c r="G19" s="173">
        <f>SUM(G20:G33)</f>
        <v>0</v>
      </c>
      <c r="H19" s="174"/>
      <c r="I19" s="175"/>
      <c r="J19" s="173">
        <f>SUM(J20:J33)</f>
        <v>0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</row>
    <row r="20" spans="1:221" s="15" customFormat="1" ht="39" customHeight="1">
      <c r="A20" s="158" t="s">
        <v>58</v>
      </c>
      <c r="B20" s="159">
        <v>97624</v>
      </c>
      <c r="C20" s="179" t="s">
        <v>96</v>
      </c>
      <c r="D20" s="182" t="s">
        <v>52</v>
      </c>
      <c r="E20" s="161">
        <v>4.66</v>
      </c>
      <c r="F20" s="163"/>
      <c r="G20" s="163">
        <f>TRUNC(E20*F20,2)</f>
        <v>0</v>
      </c>
      <c r="H20" s="164"/>
      <c r="I20" s="165">
        <f>TRUNC(F20*H20,2)+F20</f>
        <v>0</v>
      </c>
      <c r="J20" s="166">
        <f>TRUNC(E20*I20,2)</f>
        <v>0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</row>
    <row r="21" spans="1:221" s="15" customFormat="1" ht="24" customHeight="1">
      <c r="A21" s="158" t="s">
        <v>59</v>
      </c>
      <c r="B21" s="159">
        <v>72178</v>
      </c>
      <c r="C21" s="179" t="s">
        <v>116</v>
      </c>
      <c r="D21" s="159" t="s">
        <v>13</v>
      </c>
      <c r="E21" s="161">
        <v>686.9079999999999</v>
      </c>
      <c r="F21" s="163"/>
      <c r="G21" s="163">
        <f>TRUNC(E21*F21,2)</f>
        <v>0</v>
      </c>
      <c r="H21" s="164"/>
      <c r="I21" s="165">
        <f>TRUNC(F21*H21,2)+F21</f>
        <v>0</v>
      </c>
      <c r="J21" s="166">
        <f>TRUNC(E21*I21,2)</f>
        <v>0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</row>
    <row r="22" spans="1:221" s="15" customFormat="1" ht="41.25" customHeight="1">
      <c r="A22" s="158" t="s">
        <v>102</v>
      </c>
      <c r="B22" s="159">
        <v>97633</v>
      </c>
      <c r="C22" s="179" t="s">
        <v>97</v>
      </c>
      <c r="D22" s="159" t="s">
        <v>13</v>
      </c>
      <c r="E22" s="161">
        <v>27.33</v>
      </c>
      <c r="F22" s="163"/>
      <c r="G22" s="163">
        <f aca="true" t="shared" si="0" ref="G22:G32">TRUNC(E22*F22,2)</f>
        <v>0</v>
      </c>
      <c r="H22" s="164"/>
      <c r="I22" s="165">
        <f aca="true" t="shared" si="1" ref="I22:I32">TRUNC(F22*H22,2)+F22</f>
        <v>0</v>
      </c>
      <c r="J22" s="166">
        <f aca="true" t="shared" si="2" ref="J22:J32">TRUNC(E22*I22,2)</f>
        <v>0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</row>
    <row r="23" spans="1:221" s="15" customFormat="1" ht="37.5" customHeight="1">
      <c r="A23" s="158" t="s">
        <v>103</v>
      </c>
      <c r="B23" s="159">
        <v>97641</v>
      </c>
      <c r="C23" s="179" t="s">
        <v>98</v>
      </c>
      <c r="D23" s="159" t="s">
        <v>13</v>
      </c>
      <c r="E23" s="161">
        <v>601.64</v>
      </c>
      <c r="F23" s="163"/>
      <c r="G23" s="163">
        <f t="shared" si="0"/>
        <v>0</v>
      </c>
      <c r="H23" s="164"/>
      <c r="I23" s="165">
        <f t="shared" si="1"/>
        <v>0</v>
      </c>
      <c r="J23" s="166">
        <f t="shared" si="2"/>
        <v>0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</row>
    <row r="24" spans="1:221" s="15" customFormat="1" ht="24" customHeight="1">
      <c r="A24" s="158" t="s">
        <v>104</v>
      </c>
      <c r="B24" s="159" t="s">
        <v>363</v>
      </c>
      <c r="C24" s="181" t="s">
        <v>307</v>
      </c>
      <c r="D24" s="159" t="s">
        <v>13</v>
      </c>
      <c r="E24" s="161">
        <v>575.96</v>
      </c>
      <c r="F24" s="163"/>
      <c r="G24" s="163">
        <f>TRUNC(E24*F24,2)</f>
        <v>0</v>
      </c>
      <c r="H24" s="164"/>
      <c r="I24" s="165">
        <f>TRUNC(F24*H24,2)+F24</f>
        <v>0</v>
      </c>
      <c r="J24" s="166">
        <f>TRUNC(E24*I24,2)</f>
        <v>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</row>
    <row r="25" spans="1:221" s="15" customFormat="1" ht="39.75" customHeight="1">
      <c r="A25" s="158" t="s">
        <v>105</v>
      </c>
      <c r="B25" s="159">
        <v>97663</v>
      </c>
      <c r="C25" s="179" t="s">
        <v>99</v>
      </c>
      <c r="D25" s="159" t="s">
        <v>100</v>
      </c>
      <c r="E25" s="161">
        <v>15</v>
      </c>
      <c r="F25" s="163"/>
      <c r="G25" s="163">
        <f t="shared" si="0"/>
        <v>0</v>
      </c>
      <c r="H25" s="164"/>
      <c r="I25" s="165">
        <f t="shared" si="1"/>
        <v>0</v>
      </c>
      <c r="J25" s="166">
        <f t="shared" si="2"/>
        <v>0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</row>
    <row r="26" spans="1:221" s="15" customFormat="1" ht="25.5" customHeight="1">
      <c r="A26" s="158" t="s">
        <v>106</v>
      </c>
      <c r="B26" s="159">
        <v>97666</v>
      </c>
      <c r="C26" s="302" t="s">
        <v>101</v>
      </c>
      <c r="D26" s="159" t="s">
        <v>100</v>
      </c>
      <c r="E26" s="161">
        <v>15</v>
      </c>
      <c r="F26" s="163"/>
      <c r="G26" s="163">
        <f t="shared" si="0"/>
        <v>0</v>
      </c>
      <c r="H26" s="164"/>
      <c r="I26" s="165">
        <f t="shared" si="1"/>
        <v>0</v>
      </c>
      <c r="J26" s="166">
        <f t="shared" si="2"/>
        <v>0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</row>
    <row r="27" spans="1:221" s="15" customFormat="1" ht="25.5" customHeight="1">
      <c r="A27" s="158" t="s">
        <v>107</v>
      </c>
      <c r="B27" s="159" t="s">
        <v>353</v>
      </c>
      <c r="C27" s="302" t="s">
        <v>354</v>
      </c>
      <c r="D27" s="159" t="s">
        <v>13</v>
      </c>
      <c r="E27" s="161">
        <v>3.6</v>
      </c>
      <c r="F27" s="163"/>
      <c r="G27" s="163">
        <f t="shared" si="0"/>
        <v>0</v>
      </c>
      <c r="H27" s="164"/>
      <c r="I27" s="165">
        <f>TRUNC(F27*H27,2)+F27</f>
        <v>0</v>
      </c>
      <c r="J27" s="166">
        <f>TRUNC(E27*I27,2)</f>
        <v>0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</row>
    <row r="28" spans="1:221" s="15" customFormat="1" ht="25.5" customHeight="1">
      <c r="A28" s="158" t="s">
        <v>117</v>
      </c>
      <c r="B28" s="301" t="s">
        <v>242</v>
      </c>
      <c r="C28" s="181" t="s">
        <v>308</v>
      </c>
      <c r="D28" s="159" t="s">
        <v>100</v>
      </c>
      <c r="E28" s="161">
        <v>4</v>
      </c>
      <c r="F28" s="163"/>
      <c r="G28" s="163">
        <f t="shared" si="0"/>
        <v>0</v>
      </c>
      <c r="H28" s="164"/>
      <c r="I28" s="165">
        <f t="shared" si="1"/>
        <v>0</v>
      </c>
      <c r="J28" s="166">
        <f t="shared" si="2"/>
        <v>0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</row>
    <row r="29" spans="1:221" s="15" customFormat="1" ht="34.5" customHeight="1">
      <c r="A29" s="158" t="s">
        <v>118</v>
      </c>
      <c r="B29" s="301" t="s">
        <v>243</v>
      </c>
      <c r="C29" s="181" t="s">
        <v>309</v>
      </c>
      <c r="D29" s="159" t="s">
        <v>6</v>
      </c>
      <c r="E29" s="161">
        <v>40</v>
      </c>
      <c r="F29" s="163"/>
      <c r="G29" s="163">
        <f t="shared" si="0"/>
        <v>0</v>
      </c>
      <c r="H29" s="164"/>
      <c r="I29" s="165">
        <f t="shared" si="1"/>
        <v>0</v>
      </c>
      <c r="J29" s="166">
        <f t="shared" si="2"/>
        <v>0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</row>
    <row r="30" spans="1:221" s="15" customFormat="1" ht="32.25" customHeight="1">
      <c r="A30" s="158" t="s">
        <v>234</v>
      </c>
      <c r="B30" s="301" t="s">
        <v>244</v>
      </c>
      <c r="C30" s="181" t="s">
        <v>310</v>
      </c>
      <c r="D30" s="159" t="s">
        <v>6</v>
      </c>
      <c r="E30" s="161">
        <v>20</v>
      </c>
      <c r="F30" s="163"/>
      <c r="G30" s="163">
        <f t="shared" si="0"/>
        <v>0</v>
      </c>
      <c r="H30" s="164"/>
      <c r="I30" s="165">
        <f t="shared" si="1"/>
        <v>0</v>
      </c>
      <c r="J30" s="166">
        <f t="shared" si="2"/>
        <v>0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</row>
    <row r="31" spans="1:221" s="15" customFormat="1" ht="32.25" customHeight="1">
      <c r="A31" s="158" t="s">
        <v>235</v>
      </c>
      <c r="B31" s="301" t="s">
        <v>245</v>
      </c>
      <c r="C31" s="181" t="s">
        <v>311</v>
      </c>
      <c r="D31" s="159" t="s">
        <v>100</v>
      </c>
      <c r="E31" s="161">
        <v>65</v>
      </c>
      <c r="F31" s="163"/>
      <c r="G31" s="163">
        <f>TRUNC(E31*F31,2)</f>
        <v>0</v>
      </c>
      <c r="H31" s="164"/>
      <c r="I31" s="165">
        <f>TRUNC(F31*H31,2)+F31</f>
        <v>0</v>
      </c>
      <c r="J31" s="166">
        <f>TRUNC(E31*I31,2)</f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</row>
    <row r="32" spans="1:221" s="15" customFormat="1" ht="26.25">
      <c r="A32" s="158" t="s">
        <v>355</v>
      </c>
      <c r="B32" s="159" t="s">
        <v>246</v>
      </c>
      <c r="C32" s="181" t="s">
        <v>92</v>
      </c>
      <c r="D32" s="182" t="s">
        <v>52</v>
      </c>
      <c r="E32" s="161">
        <v>90.58</v>
      </c>
      <c r="F32" s="163"/>
      <c r="G32" s="163">
        <f t="shared" si="0"/>
        <v>0</v>
      </c>
      <c r="H32" s="164"/>
      <c r="I32" s="165">
        <f t="shared" si="1"/>
        <v>0</v>
      </c>
      <c r="J32" s="166">
        <f t="shared" si="2"/>
        <v>0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</row>
    <row r="33" spans="1:221" s="15" customFormat="1" ht="15">
      <c r="A33" s="158"/>
      <c r="B33" s="159"/>
      <c r="C33" s="181" t="s">
        <v>93</v>
      </c>
      <c r="D33" s="159"/>
      <c r="E33" s="161"/>
      <c r="F33" s="180"/>
      <c r="G33" s="163"/>
      <c r="H33" s="164"/>
      <c r="I33" s="165"/>
      <c r="J33" s="166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</row>
    <row r="34" spans="1:221" s="15" customFormat="1" ht="15">
      <c r="A34" s="167" t="s">
        <v>68</v>
      </c>
      <c r="B34" s="170"/>
      <c r="C34" s="169" t="s">
        <v>119</v>
      </c>
      <c r="D34" s="170"/>
      <c r="E34" s="171"/>
      <c r="F34" s="172"/>
      <c r="G34" s="176"/>
      <c r="H34" s="174"/>
      <c r="I34" s="175"/>
      <c r="J34" s="176">
        <f>SUM(J35:J37)</f>
        <v>0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</row>
    <row r="35" spans="1:221" s="15" customFormat="1" ht="26.25">
      <c r="A35" s="158" t="s">
        <v>38</v>
      </c>
      <c r="B35" s="159">
        <v>96360</v>
      </c>
      <c r="C35" s="181" t="s">
        <v>108</v>
      </c>
      <c r="D35" s="182" t="s">
        <v>13</v>
      </c>
      <c r="E35" s="374">
        <v>416.5</v>
      </c>
      <c r="F35" s="180"/>
      <c r="G35" s="163"/>
      <c r="H35" s="164"/>
      <c r="I35" s="165">
        <f>TRUNC(F35*H35,2)+F35</f>
        <v>0</v>
      </c>
      <c r="J35" s="166">
        <f>TRUNC(E35*I35,2)</f>
        <v>0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</row>
    <row r="36" spans="1:221" s="15" customFormat="1" ht="39">
      <c r="A36" s="158" t="s">
        <v>39</v>
      </c>
      <c r="B36" s="159">
        <v>96361</v>
      </c>
      <c r="C36" s="181" t="s">
        <v>109</v>
      </c>
      <c r="D36" s="182" t="s">
        <v>13</v>
      </c>
      <c r="E36" s="376">
        <v>246.45499999999998</v>
      </c>
      <c r="F36" s="373"/>
      <c r="G36" s="163">
        <f>TRUNC(E36*F36,2)</f>
        <v>0</v>
      </c>
      <c r="H36" s="164"/>
      <c r="I36" s="165">
        <f>TRUNC(F36*H36,2)+F36</f>
        <v>0</v>
      </c>
      <c r="J36" s="166">
        <f>TRUNC(E36*I36,2)</f>
        <v>0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</row>
    <row r="37" spans="1:221" s="15" customFormat="1" ht="39">
      <c r="A37" s="158" t="s">
        <v>358</v>
      </c>
      <c r="B37" s="159">
        <v>87474</v>
      </c>
      <c r="C37" s="181" t="s">
        <v>359</v>
      </c>
      <c r="D37" s="182" t="s">
        <v>13</v>
      </c>
      <c r="E37" s="378">
        <v>3.51</v>
      </c>
      <c r="F37" s="373"/>
      <c r="G37" s="163">
        <f>TRUNC(E37*F37,2)</f>
        <v>0</v>
      </c>
      <c r="H37" s="164"/>
      <c r="I37" s="165">
        <f>TRUNC(F37*H37,2)+F37</f>
        <v>0</v>
      </c>
      <c r="J37" s="166">
        <f>TRUNC(E37*I37,2)</f>
        <v>0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</row>
    <row r="38" spans="1:221" s="15" customFormat="1" ht="15">
      <c r="A38" s="158"/>
      <c r="B38" s="159"/>
      <c r="C38" s="181"/>
      <c r="D38" s="182"/>
      <c r="E38" s="375"/>
      <c r="F38" s="180"/>
      <c r="G38" s="186"/>
      <c r="H38" s="164"/>
      <c r="I38" s="165"/>
      <c r="J38" s="16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</row>
    <row r="39" spans="1:221" s="15" customFormat="1" ht="15">
      <c r="A39" s="167" t="s">
        <v>69</v>
      </c>
      <c r="B39" s="170"/>
      <c r="C39" s="169" t="s">
        <v>148</v>
      </c>
      <c r="D39" s="170"/>
      <c r="E39" s="171"/>
      <c r="F39" s="172"/>
      <c r="G39" s="176"/>
      <c r="H39" s="174"/>
      <c r="I39" s="175"/>
      <c r="J39" s="176">
        <f>SUM(J40:J45)</f>
        <v>0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</row>
    <row r="40" spans="1:221" s="15" customFormat="1" ht="39">
      <c r="A40" s="158" t="s">
        <v>70</v>
      </c>
      <c r="B40" s="159">
        <v>87878</v>
      </c>
      <c r="C40" s="181" t="s">
        <v>360</v>
      </c>
      <c r="D40" s="182" t="s">
        <v>13</v>
      </c>
      <c r="E40" s="161">
        <v>29.9</v>
      </c>
      <c r="F40" s="180"/>
      <c r="G40" s="163">
        <f>TRUNC(E40*F40,2)</f>
        <v>0</v>
      </c>
      <c r="H40" s="164"/>
      <c r="I40" s="165">
        <f>TRUNC(F40*H40,2)+F40</f>
        <v>0</v>
      </c>
      <c r="J40" s="166">
        <f>TRUNC(E40*I40,2)</f>
        <v>0</v>
      </c>
      <c r="K40" s="14"/>
      <c r="L40" s="14"/>
      <c r="M40" s="14"/>
      <c r="N40" s="80">
        <f>E40+E37</f>
        <v>33.41</v>
      </c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</row>
    <row r="41" spans="1:221" s="15" customFormat="1" ht="66.75" customHeight="1">
      <c r="A41" s="158" t="s">
        <v>114</v>
      </c>
      <c r="B41" s="159">
        <v>87532</v>
      </c>
      <c r="C41" s="181" t="s">
        <v>361</v>
      </c>
      <c r="D41" s="182" t="s">
        <v>13</v>
      </c>
      <c r="E41" s="161">
        <v>29.9</v>
      </c>
      <c r="F41" s="180"/>
      <c r="G41" s="163">
        <f>TRUNC(E41*F41,2)</f>
        <v>0</v>
      </c>
      <c r="H41" s="164"/>
      <c r="I41" s="165">
        <f>TRUNC(F41*H41,2)+F41</f>
        <v>0</v>
      </c>
      <c r="J41" s="166">
        <f>TRUNC(E41*I41,2)</f>
        <v>0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</row>
    <row r="42" spans="1:221" s="15" customFormat="1" ht="67.5" customHeight="1">
      <c r="A42" s="158" t="s">
        <v>115</v>
      </c>
      <c r="B42" s="159">
        <v>87272</v>
      </c>
      <c r="C42" s="181" t="s">
        <v>362</v>
      </c>
      <c r="D42" s="182" t="s">
        <v>13</v>
      </c>
      <c r="E42" s="161">
        <v>196.88</v>
      </c>
      <c r="F42" s="180"/>
      <c r="G42" s="163"/>
      <c r="H42" s="164"/>
      <c r="I42" s="165">
        <f>TRUNC(F42*H42,2)+F42</f>
        <v>0</v>
      </c>
      <c r="J42" s="166"/>
      <c r="K42" s="14"/>
      <c r="L42" s="14"/>
      <c r="M42" s="14"/>
      <c r="N42" s="80">
        <f>E42+E37</f>
        <v>200.39</v>
      </c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</row>
    <row r="43" spans="1:221" s="15" customFormat="1" ht="26.25">
      <c r="A43" s="158" t="s">
        <v>233</v>
      </c>
      <c r="B43" s="159" t="s">
        <v>247</v>
      </c>
      <c r="C43" s="181" t="s">
        <v>312</v>
      </c>
      <c r="D43" s="182" t="s">
        <v>6</v>
      </c>
      <c r="E43" s="161">
        <v>82.3</v>
      </c>
      <c r="F43" s="180"/>
      <c r="G43" s="163"/>
      <c r="H43" s="164"/>
      <c r="I43" s="165">
        <f>TRUNC(F43*H43,2)+F43</f>
        <v>0</v>
      </c>
      <c r="J43" s="166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</row>
    <row r="44" spans="1:221" s="15" customFormat="1" ht="26.25">
      <c r="A44" s="158" t="s">
        <v>284</v>
      </c>
      <c r="B44" s="159" t="s">
        <v>298</v>
      </c>
      <c r="C44" s="181" t="s">
        <v>299</v>
      </c>
      <c r="D44" s="182" t="s">
        <v>13</v>
      </c>
      <c r="E44" s="161">
        <v>112.56</v>
      </c>
      <c r="F44" s="180"/>
      <c r="G44" s="163"/>
      <c r="H44" s="164"/>
      <c r="I44" s="165">
        <f>TRUNC(F44*H44,2)+F44</f>
        <v>0</v>
      </c>
      <c r="J44" s="166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</row>
    <row r="45" spans="1:221" s="15" customFormat="1" ht="15">
      <c r="A45" s="158"/>
      <c r="B45" s="159"/>
      <c r="C45" s="181"/>
      <c r="D45" s="367"/>
      <c r="E45" s="185"/>
      <c r="F45" s="180"/>
      <c r="G45" s="186"/>
      <c r="H45" s="164"/>
      <c r="I45" s="165"/>
      <c r="J45" s="166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</row>
    <row r="46" spans="1:221" s="15" customFormat="1" ht="15">
      <c r="A46" s="167" t="s">
        <v>71</v>
      </c>
      <c r="B46" s="170"/>
      <c r="C46" s="169" t="s">
        <v>120</v>
      </c>
      <c r="D46" s="170"/>
      <c r="E46" s="171"/>
      <c r="F46" s="172"/>
      <c r="G46" s="176">
        <f>SUM(G47:G53)</f>
        <v>0</v>
      </c>
      <c r="H46" s="174"/>
      <c r="I46" s="175"/>
      <c r="J46" s="176">
        <f>SUM(J47:J53)</f>
        <v>0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</row>
    <row r="47" spans="1:221" s="15" customFormat="1" ht="25.5" customHeight="1">
      <c r="A47" s="158" t="s">
        <v>73</v>
      </c>
      <c r="B47" s="159">
        <v>87737</v>
      </c>
      <c r="C47" s="181" t="s">
        <v>110</v>
      </c>
      <c r="D47" s="159" t="s">
        <v>13</v>
      </c>
      <c r="E47" s="161">
        <v>703.53</v>
      </c>
      <c r="F47" s="180"/>
      <c r="G47" s="163">
        <f aca="true" t="shared" si="3" ref="G47:G52">TRUNC(E47*F47,2)</f>
        <v>0</v>
      </c>
      <c r="H47" s="164"/>
      <c r="I47" s="165">
        <f aca="true" t="shared" si="4" ref="I47:I52">TRUNC(F47*H47,2)+F47</f>
        <v>0</v>
      </c>
      <c r="J47" s="166">
        <f aca="true" t="shared" si="5" ref="J47:J52">TRUNC(E47*I47,2)</f>
        <v>0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</row>
    <row r="48" spans="1:221" s="15" customFormat="1" ht="15">
      <c r="A48" s="158" t="s">
        <v>149</v>
      </c>
      <c r="B48" s="159" t="s">
        <v>294</v>
      </c>
      <c r="C48" s="366" t="s">
        <v>295</v>
      </c>
      <c r="D48" s="159" t="s">
        <v>13</v>
      </c>
      <c r="E48" s="161">
        <v>705.53</v>
      </c>
      <c r="F48" s="180"/>
      <c r="G48" s="163">
        <f>TRUNC(E48*F48,2)</f>
        <v>0</v>
      </c>
      <c r="H48" s="164"/>
      <c r="I48" s="165">
        <f>TRUNC(F48*H48,2)+F48</f>
        <v>0</v>
      </c>
      <c r="J48" s="166">
        <f>TRUNC(E48*I48,2)</f>
        <v>0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</row>
    <row r="49" spans="1:221" s="15" customFormat="1" ht="39">
      <c r="A49" s="158" t="s">
        <v>150</v>
      </c>
      <c r="B49" s="159">
        <v>87258</v>
      </c>
      <c r="C49" s="181" t="s">
        <v>229</v>
      </c>
      <c r="D49" s="159" t="s">
        <v>13</v>
      </c>
      <c r="E49" s="161">
        <v>41.92</v>
      </c>
      <c r="F49" s="180"/>
      <c r="G49" s="163">
        <f>TRUNC(E49*F49,2)</f>
        <v>0</v>
      </c>
      <c r="H49" s="164"/>
      <c r="I49" s="165">
        <f>TRUNC(F49*H49,2)+F49</f>
        <v>0</v>
      </c>
      <c r="J49" s="166">
        <f>TRUNC(E49*I49,2)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</row>
    <row r="50" spans="1:221" s="15" customFormat="1" ht="26.25">
      <c r="A50" s="158" t="s">
        <v>151</v>
      </c>
      <c r="B50" s="159" t="s">
        <v>248</v>
      </c>
      <c r="C50" s="181" t="s">
        <v>378</v>
      </c>
      <c r="D50" s="159" t="s">
        <v>13</v>
      </c>
      <c r="E50" s="161">
        <v>661.61</v>
      </c>
      <c r="F50" s="180"/>
      <c r="G50" s="163">
        <f t="shared" si="3"/>
        <v>0</v>
      </c>
      <c r="H50" s="164"/>
      <c r="I50" s="165">
        <f t="shared" si="4"/>
        <v>0</v>
      </c>
      <c r="J50" s="166">
        <f t="shared" si="5"/>
        <v>0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</row>
    <row r="51" spans="1:221" s="15" customFormat="1" ht="26.25">
      <c r="A51" s="158" t="s">
        <v>152</v>
      </c>
      <c r="B51" s="159" t="s">
        <v>249</v>
      </c>
      <c r="C51" s="181" t="s">
        <v>313</v>
      </c>
      <c r="D51" s="159" t="s">
        <v>6</v>
      </c>
      <c r="E51" s="161">
        <v>337</v>
      </c>
      <c r="F51" s="180"/>
      <c r="G51" s="163">
        <f t="shared" si="3"/>
        <v>0</v>
      </c>
      <c r="H51" s="164"/>
      <c r="I51" s="165">
        <f t="shared" si="4"/>
        <v>0</v>
      </c>
      <c r="J51" s="166">
        <f t="shared" si="5"/>
        <v>0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</row>
    <row r="52" spans="1:221" s="15" customFormat="1" ht="15">
      <c r="A52" s="158" t="s">
        <v>153</v>
      </c>
      <c r="B52" s="159" t="s">
        <v>250</v>
      </c>
      <c r="C52" s="181" t="s">
        <v>314</v>
      </c>
      <c r="D52" s="159" t="s">
        <v>6</v>
      </c>
      <c r="E52" s="161">
        <v>5.9</v>
      </c>
      <c r="F52" s="180"/>
      <c r="G52" s="163">
        <f t="shared" si="3"/>
        <v>0</v>
      </c>
      <c r="H52" s="164"/>
      <c r="I52" s="165">
        <f t="shared" si="4"/>
        <v>0</v>
      </c>
      <c r="J52" s="166">
        <f t="shared" si="5"/>
        <v>0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</row>
    <row r="53" spans="1:221" s="15" customFormat="1" ht="15">
      <c r="A53" s="158"/>
      <c r="B53" s="159"/>
      <c r="C53" s="181"/>
      <c r="D53" s="159"/>
      <c r="E53" s="161"/>
      <c r="F53" s="180"/>
      <c r="G53" s="186"/>
      <c r="H53" s="164"/>
      <c r="I53" s="165"/>
      <c r="J53" s="166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</row>
    <row r="54" spans="1:221" s="15" customFormat="1" ht="15">
      <c r="A54" s="167" t="s">
        <v>122</v>
      </c>
      <c r="B54" s="170"/>
      <c r="C54" s="169" t="s">
        <v>121</v>
      </c>
      <c r="D54" s="170"/>
      <c r="E54" s="171"/>
      <c r="F54" s="172"/>
      <c r="G54" s="176"/>
      <c r="H54" s="174"/>
      <c r="I54" s="175"/>
      <c r="J54" s="176">
        <f>SUM(J55:J56)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</row>
    <row r="55" spans="1:221" s="15" customFormat="1" ht="15">
      <c r="A55" s="158" t="s">
        <v>145</v>
      </c>
      <c r="B55" s="159" t="s">
        <v>239</v>
      </c>
      <c r="C55" s="181" t="s">
        <v>315</v>
      </c>
      <c r="D55" s="159" t="s">
        <v>13</v>
      </c>
      <c r="E55" s="161">
        <v>499.46</v>
      </c>
      <c r="F55" s="180"/>
      <c r="G55" s="163">
        <f>TRUNC(E55*F55,2)</f>
        <v>0</v>
      </c>
      <c r="H55" s="164"/>
      <c r="I55" s="165">
        <f>TRUNC(F55*H55,2)+F55</f>
        <v>0</v>
      </c>
      <c r="J55" s="166">
        <f>TRUNC(E55*I55,2)</f>
        <v>0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</row>
    <row r="56" spans="1:221" s="15" customFormat="1" ht="15">
      <c r="A56" s="158" t="s">
        <v>230</v>
      </c>
      <c r="B56" s="159" t="s">
        <v>240</v>
      </c>
      <c r="C56" s="181" t="s">
        <v>316</v>
      </c>
      <c r="D56" s="159" t="s">
        <v>13</v>
      </c>
      <c r="E56" s="161">
        <v>164.71</v>
      </c>
      <c r="F56" s="180"/>
      <c r="G56" s="163">
        <f>TRUNC(E56*F56,2)</f>
        <v>0</v>
      </c>
      <c r="H56" s="164"/>
      <c r="I56" s="165">
        <f>TRUNC(F56*H56,2)+F56</f>
        <v>0</v>
      </c>
      <c r="J56" s="166">
        <f>TRUNC(E56*I56,2)</f>
        <v>0</v>
      </c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</row>
    <row r="57" spans="1:221" s="15" customFormat="1" ht="15">
      <c r="A57" s="158"/>
      <c r="B57" s="159"/>
      <c r="C57" s="181" t="s">
        <v>93</v>
      </c>
      <c r="D57" s="159"/>
      <c r="E57" s="161"/>
      <c r="F57" s="180"/>
      <c r="G57" s="186"/>
      <c r="H57" s="164"/>
      <c r="I57" s="165"/>
      <c r="J57" s="166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</row>
    <row r="58" spans="1:221" s="15" customFormat="1" ht="15">
      <c r="A58" s="167" t="s">
        <v>124</v>
      </c>
      <c r="B58" s="170"/>
      <c r="C58" s="169" t="s">
        <v>123</v>
      </c>
      <c r="D58" s="170"/>
      <c r="E58" s="171"/>
      <c r="F58" s="172"/>
      <c r="G58" s="176">
        <f>SUM(G59:G65)</f>
        <v>0</v>
      </c>
      <c r="H58" s="174"/>
      <c r="I58" s="175"/>
      <c r="J58" s="176">
        <f>SUM(J59:J65)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</row>
    <row r="59" spans="1:221" s="15" customFormat="1" ht="26.25">
      <c r="A59" s="158" t="s">
        <v>130</v>
      </c>
      <c r="B59" s="159" t="s">
        <v>251</v>
      </c>
      <c r="C59" s="181" t="s">
        <v>317</v>
      </c>
      <c r="D59" s="159" t="s">
        <v>100</v>
      </c>
      <c r="E59" s="161">
        <v>25</v>
      </c>
      <c r="F59" s="180"/>
      <c r="G59" s="163">
        <f aca="true" t="shared" si="6" ref="G59:G65">TRUNC(E59*F59,2)</f>
        <v>0</v>
      </c>
      <c r="H59" s="164"/>
      <c r="I59" s="165">
        <f aca="true" t="shared" si="7" ref="I59:I65">TRUNC(F59*H59,2)+F59</f>
        <v>0</v>
      </c>
      <c r="J59" s="166">
        <f aca="true" t="shared" si="8" ref="J59:J65">TRUNC(E59*I59,2)</f>
        <v>0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</row>
    <row r="60" spans="1:221" s="15" customFormat="1" ht="26.25">
      <c r="A60" s="158" t="s">
        <v>131</v>
      </c>
      <c r="B60" s="159" t="s">
        <v>292</v>
      </c>
      <c r="C60" s="181" t="s">
        <v>318</v>
      </c>
      <c r="D60" s="159" t="s">
        <v>100</v>
      </c>
      <c r="E60" s="161">
        <v>5</v>
      </c>
      <c r="F60" s="180"/>
      <c r="G60" s="163">
        <f>TRUNC(E60*F60,2)</f>
        <v>0</v>
      </c>
      <c r="H60" s="164"/>
      <c r="I60" s="165">
        <f>TRUNC(F60*H60,2)+F60</f>
        <v>0</v>
      </c>
      <c r="J60" s="166">
        <f>TRUNC(E60*I60,2)</f>
        <v>0</v>
      </c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</row>
    <row r="61" spans="1:221" s="15" customFormat="1" ht="26.25">
      <c r="A61" s="158" t="s">
        <v>132</v>
      </c>
      <c r="B61" s="159" t="s">
        <v>293</v>
      </c>
      <c r="C61" s="181" t="s">
        <v>319</v>
      </c>
      <c r="D61" s="159" t="s">
        <v>100</v>
      </c>
      <c r="E61" s="161">
        <v>2</v>
      </c>
      <c r="F61" s="180"/>
      <c r="G61" s="163">
        <f>TRUNC(E61*F61,2)</f>
        <v>0</v>
      </c>
      <c r="H61" s="164"/>
      <c r="I61" s="165">
        <f>TRUNC(F61*H61,2)+F61</f>
        <v>0</v>
      </c>
      <c r="J61" s="166">
        <f>TRUNC(E61*I61,2)</f>
        <v>0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</row>
    <row r="62" spans="1:221" s="15" customFormat="1" ht="26.25">
      <c r="A62" s="158" t="s">
        <v>133</v>
      </c>
      <c r="B62" s="159" t="s">
        <v>252</v>
      </c>
      <c r="C62" s="181" t="s">
        <v>320</v>
      </c>
      <c r="D62" s="159" t="s">
        <v>100</v>
      </c>
      <c r="E62" s="161">
        <v>4</v>
      </c>
      <c r="F62" s="180"/>
      <c r="G62" s="163">
        <f t="shared" si="6"/>
        <v>0</v>
      </c>
      <c r="H62" s="164"/>
      <c r="I62" s="165">
        <f t="shared" si="7"/>
        <v>0</v>
      </c>
      <c r="J62" s="166">
        <f t="shared" si="8"/>
        <v>0</v>
      </c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</row>
    <row r="63" spans="1:221" s="15" customFormat="1" ht="15">
      <c r="A63" s="158" t="s">
        <v>134</v>
      </c>
      <c r="B63" s="159" t="s">
        <v>253</v>
      </c>
      <c r="C63" s="181" t="s">
        <v>321</v>
      </c>
      <c r="D63" s="159" t="s">
        <v>6</v>
      </c>
      <c r="E63" s="161">
        <v>1.28</v>
      </c>
      <c r="F63" s="180"/>
      <c r="G63" s="163">
        <f t="shared" si="6"/>
        <v>0</v>
      </c>
      <c r="H63" s="164"/>
      <c r="I63" s="165">
        <f t="shared" si="7"/>
        <v>0</v>
      </c>
      <c r="J63" s="166">
        <f t="shared" si="8"/>
        <v>0</v>
      </c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</row>
    <row r="64" spans="1:221" s="15" customFormat="1" ht="15">
      <c r="A64" s="158" t="s">
        <v>135</v>
      </c>
      <c r="B64" s="159" t="s">
        <v>254</v>
      </c>
      <c r="C64" s="181" t="s">
        <v>322</v>
      </c>
      <c r="D64" s="159" t="s">
        <v>111</v>
      </c>
      <c r="E64" s="161">
        <v>32</v>
      </c>
      <c r="F64" s="180"/>
      <c r="G64" s="163">
        <f t="shared" si="6"/>
        <v>0</v>
      </c>
      <c r="H64" s="164"/>
      <c r="I64" s="165">
        <f t="shared" si="7"/>
        <v>0</v>
      </c>
      <c r="J64" s="166">
        <f t="shared" si="8"/>
        <v>0</v>
      </c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</row>
    <row r="65" spans="1:221" s="15" customFormat="1" ht="15">
      <c r="A65" s="158" t="s">
        <v>364</v>
      </c>
      <c r="B65" s="159" t="s">
        <v>376</v>
      </c>
      <c r="C65" s="181" t="s">
        <v>370</v>
      </c>
      <c r="D65" s="159" t="s">
        <v>111</v>
      </c>
      <c r="E65" s="161">
        <v>4</v>
      </c>
      <c r="F65" s="180"/>
      <c r="G65" s="163">
        <f t="shared" si="6"/>
        <v>0</v>
      </c>
      <c r="H65" s="164"/>
      <c r="I65" s="165">
        <f t="shared" si="7"/>
        <v>0</v>
      </c>
      <c r="J65" s="166">
        <f t="shared" si="8"/>
        <v>0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</row>
    <row r="66" spans="1:221" s="15" customFormat="1" ht="15">
      <c r="A66" s="158"/>
      <c r="B66" s="159"/>
      <c r="C66" s="181"/>
      <c r="D66" s="159"/>
      <c r="E66" s="161"/>
      <c r="F66" s="180"/>
      <c r="G66" s="186"/>
      <c r="H66" s="164"/>
      <c r="I66" s="165"/>
      <c r="J66" s="166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</row>
    <row r="67" spans="1:221" s="15" customFormat="1" ht="15">
      <c r="A67" s="167" t="s">
        <v>127</v>
      </c>
      <c r="B67" s="170"/>
      <c r="C67" s="169" t="s">
        <v>125</v>
      </c>
      <c r="D67" s="170"/>
      <c r="E67" s="171"/>
      <c r="F67" s="172"/>
      <c r="G67" s="176"/>
      <c r="H67" s="174"/>
      <c r="I67" s="175"/>
      <c r="J67" s="176">
        <f>SUM(J68:J91)</f>
        <v>0</v>
      </c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</row>
    <row r="68" spans="1:221" s="15" customFormat="1" ht="39">
      <c r="A68" s="158" t="s">
        <v>129</v>
      </c>
      <c r="B68" s="300">
        <v>95472</v>
      </c>
      <c r="C68" s="181" t="s">
        <v>126</v>
      </c>
      <c r="D68" s="159" t="s">
        <v>100</v>
      </c>
      <c r="E68" s="161">
        <v>2</v>
      </c>
      <c r="F68" s="180"/>
      <c r="G68" s="163">
        <f>TRUNC(E68*F68,2)</f>
        <v>0</v>
      </c>
      <c r="H68" s="164"/>
      <c r="I68" s="165">
        <f aca="true" t="shared" si="9" ref="I68:I83">TRUNC(F68*H68,2)+F68</f>
        <v>0</v>
      </c>
      <c r="J68" s="166">
        <f aca="true" t="shared" si="10" ref="J68:J83">TRUNC(E68*I68,2)</f>
        <v>0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</row>
    <row r="69" spans="1:221" s="15" customFormat="1" ht="15">
      <c r="A69" s="158" t="s">
        <v>154</v>
      </c>
      <c r="B69" s="300" t="s">
        <v>285</v>
      </c>
      <c r="C69" s="181" t="s">
        <v>323</v>
      </c>
      <c r="D69" s="159" t="s">
        <v>100</v>
      </c>
      <c r="E69" s="161">
        <v>2</v>
      </c>
      <c r="F69" s="180"/>
      <c r="G69" s="163">
        <f aca="true" t="shared" si="11" ref="G69:G83">TRUNC(E69*F69,2)</f>
        <v>0</v>
      </c>
      <c r="H69" s="164"/>
      <c r="I69" s="165">
        <f t="shared" si="9"/>
        <v>0</v>
      </c>
      <c r="J69" s="166">
        <f t="shared" si="10"/>
        <v>0</v>
      </c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</row>
    <row r="70" spans="1:221" s="15" customFormat="1" ht="15">
      <c r="A70" s="158" t="s">
        <v>155</v>
      </c>
      <c r="B70" s="159" t="s">
        <v>255</v>
      </c>
      <c r="C70" s="181" t="s">
        <v>324</v>
      </c>
      <c r="D70" s="159" t="s">
        <v>100</v>
      </c>
      <c r="E70" s="161">
        <v>26</v>
      </c>
      <c r="F70" s="180"/>
      <c r="G70" s="163">
        <f t="shared" si="11"/>
        <v>0</v>
      </c>
      <c r="H70" s="164"/>
      <c r="I70" s="165">
        <f t="shared" si="9"/>
        <v>0</v>
      </c>
      <c r="J70" s="166">
        <f t="shared" si="10"/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</row>
    <row r="71" spans="1:221" s="15" customFormat="1" ht="26.25" customHeight="1">
      <c r="A71" s="158" t="s">
        <v>156</v>
      </c>
      <c r="B71" s="159" t="s">
        <v>256</v>
      </c>
      <c r="C71" s="181" t="s">
        <v>325</v>
      </c>
      <c r="D71" s="159" t="s">
        <v>100</v>
      </c>
      <c r="E71" s="161">
        <v>2</v>
      </c>
      <c r="F71" s="180"/>
      <c r="G71" s="163">
        <f t="shared" si="11"/>
        <v>0</v>
      </c>
      <c r="H71" s="164"/>
      <c r="I71" s="165">
        <f t="shared" si="9"/>
        <v>0</v>
      </c>
      <c r="J71" s="166">
        <f t="shared" si="10"/>
        <v>0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</row>
    <row r="72" spans="1:221" s="15" customFormat="1" ht="15">
      <c r="A72" s="158" t="s">
        <v>157</v>
      </c>
      <c r="B72" s="159" t="s">
        <v>257</v>
      </c>
      <c r="C72" s="181" t="s">
        <v>326</v>
      </c>
      <c r="D72" s="159" t="s">
        <v>100</v>
      </c>
      <c r="E72" s="161">
        <v>2</v>
      </c>
      <c r="F72" s="180"/>
      <c r="G72" s="163">
        <f t="shared" si="11"/>
        <v>0</v>
      </c>
      <c r="H72" s="164"/>
      <c r="I72" s="165">
        <f t="shared" si="9"/>
        <v>0</v>
      </c>
      <c r="J72" s="166">
        <f t="shared" si="10"/>
        <v>0</v>
      </c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</row>
    <row r="73" spans="1:221" s="15" customFormat="1" ht="15">
      <c r="A73" s="158" t="s">
        <v>158</v>
      </c>
      <c r="B73" s="159" t="s">
        <v>258</v>
      </c>
      <c r="C73" s="181" t="s">
        <v>327</v>
      </c>
      <c r="D73" s="159" t="s">
        <v>100</v>
      </c>
      <c r="E73" s="161">
        <v>1</v>
      </c>
      <c r="F73" s="180"/>
      <c r="G73" s="163">
        <f t="shared" si="11"/>
        <v>0</v>
      </c>
      <c r="H73" s="164"/>
      <c r="I73" s="165">
        <f t="shared" si="9"/>
        <v>0</v>
      </c>
      <c r="J73" s="166">
        <f t="shared" si="10"/>
        <v>0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</row>
    <row r="74" spans="1:221" s="15" customFormat="1" ht="15">
      <c r="A74" s="158" t="s">
        <v>159</v>
      </c>
      <c r="B74" s="159" t="s">
        <v>259</v>
      </c>
      <c r="C74" s="181" t="s">
        <v>328</v>
      </c>
      <c r="D74" s="159" t="s">
        <v>100</v>
      </c>
      <c r="E74" s="161">
        <v>3</v>
      </c>
      <c r="F74" s="180"/>
      <c r="G74" s="163">
        <f t="shared" si="11"/>
        <v>0</v>
      </c>
      <c r="H74" s="164"/>
      <c r="I74" s="165">
        <f t="shared" si="9"/>
        <v>0</v>
      </c>
      <c r="J74" s="166">
        <f t="shared" si="10"/>
        <v>0</v>
      </c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</row>
    <row r="75" spans="1:221" s="15" customFormat="1" ht="15">
      <c r="A75" s="158" t="s">
        <v>160</v>
      </c>
      <c r="B75" s="159" t="s">
        <v>286</v>
      </c>
      <c r="C75" s="181" t="s">
        <v>329</v>
      </c>
      <c r="D75" s="159" t="s">
        <v>100</v>
      </c>
      <c r="E75" s="161">
        <v>1</v>
      </c>
      <c r="F75" s="180"/>
      <c r="G75" s="163">
        <f t="shared" si="11"/>
        <v>0</v>
      </c>
      <c r="H75" s="164"/>
      <c r="I75" s="165">
        <f>TRUNC(F75*H75,2)+F75</f>
        <v>0</v>
      </c>
      <c r="J75" s="166">
        <f>TRUNC(E75*I75,2)</f>
        <v>0</v>
      </c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</row>
    <row r="76" spans="1:221" s="15" customFormat="1" ht="26.25">
      <c r="A76" s="158" t="s">
        <v>161</v>
      </c>
      <c r="B76" s="159" t="s">
        <v>260</v>
      </c>
      <c r="C76" s="181" t="s">
        <v>330</v>
      </c>
      <c r="D76" s="159" t="s">
        <v>100</v>
      </c>
      <c r="E76" s="161">
        <v>28</v>
      </c>
      <c r="F76" s="180"/>
      <c r="G76" s="163">
        <f t="shared" si="11"/>
        <v>0</v>
      </c>
      <c r="H76" s="164"/>
      <c r="I76" s="165">
        <f t="shared" si="9"/>
        <v>0</v>
      </c>
      <c r="J76" s="166">
        <f t="shared" si="10"/>
        <v>0</v>
      </c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</row>
    <row r="77" spans="1:221" s="15" customFormat="1" ht="15">
      <c r="A77" s="158" t="s">
        <v>162</v>
      </c>
      <c r="B77" s="159" t="s">
        <v>261</v>
      </c>
      <c r="C77" s="181" t="s">
        <v>331</v>
      </c>
      <c r="D77" s="159" t="s">
        <v>100</v>
      </c>
      <c r="E77" s="161">
        <v>5</v>
      </c>
      <c r="F77" s="180"/>
      <c r="G77" s="163">
        <f t="shared" si="11"/>
        <v>0</v>
      </c>
      <c r="H77" s="164"/>
      <c r="I77" s="165">
        <f t="shared" si="9"/>
        <v>0</v>
      </c>
      <c r="J77" s="166">
        <f t="shared" si="10"/>
        <v>0</v>
      </c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</row>
    <row r="78" spans="1:221" s="15" customFormat="1" ht="15">
      <c r="A78" s="158" t="s">
        <v>163</v>
      </c>
      <c r="B78" s="159" t="s">
        <v>262</v>
      </c>
      <c r="C78" s="370" t="s">
        <v>332</v>
      </c>
      <c r="D78" s="159" t="s">
        <v>100</v>
      </c>
      <c r="E78" s="161">
        <v>4</v>
      </c>
      <c r="F78" s="180"/>
      <c r="G78" s="163">
        <f t="shared" si="11"/>
        <v>0</v>
      </c>
      <c r="H78" s="164"/>
      <c r="I78" s="165">
        <f t="shared" si="9"/>
        <v>0</v>
      </c>
      <c r="J78" s="166">
        <f t="shared" si="10"/>
        <v>0</v>
      </c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</row>
    <row r="79" spans="1:221" s="15" customFormat="1" ht="15">
      <c r="A79" s="158" t="s">
        <v>164</v>
      </c>
      <c r="B79" s="368" t="s">
        <v>263</v>
      </c>
      <c r="C79" s="380" t="s">
        <v>333</v>
      </c>
      <c r="D79" s="369" t="s">
        <v>100</v>
      </c>
      <c r="E79" s="161">
        <v>5</v>
      </c>
      <c r="F79" s="180"/>
      <c r="G79" s="163">
        <f t="shared" si="11"/>
        <v>0</v>
      </c>
      <c r="H79" s="164"/>
      <c r="I79" s="165">
        <f t="shared" si="9"/>
        <v>0</v>
      </c>
      <c r="J79" s="166">
        <f t="shared" si="10"/>
        <v>0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</row>
    <row r="80" spans="1:221" s="15" customFormat="1" ht="15">
      <c r="A80" s="158" t="s">
        <v>165</v>
      </c>
      <c r="B80" s="159" t="s">
        <v>264</v>
      </c>
      <c r="C80" s="371" t="s">
        <v>334</v>
      </c>
      <c r="D80" s="159" t="s">
        <v>100</v>
      </c>
      <c r="E80" s="161">
        <v>28</v>
      </c>
      <c r="F80" s="180"/>
      <c r="G80" s="163">
        <f t="shared" si="11"/>
        <v>0</v>
      </c>
      <c r="H80" s="164"/>
      <c r="I80" s="165">
        <f t="shared" si="9"/>
        <v>0</v>
      </c>
      <c r="J80" s="166">
        <f t="shared" si="10"/>
        <v>0</v>
      </c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</row>
    <row r="81" spans="1:221" s="15" customFormat="1" ht="15">
      <c r="A81" s="158" t="s">
        <v>166</v>
      </c>
      <c r="B81" s="159" t="s">
        <v>265</v>
      </c>
      <c r="C81" s="181" t="s">
        <v>335</v>
      </c>
      <c r="D81" s="159" t="s">
        <v>100</v>
      </c>
      <c r="E81" s="161">
        <v>28</v>
      </c>
      <c r="F81" s="180"/>
      <c r="G81" s="163">
        <f t="shared" si="11"/>
        <v>0</v>
      </c>
      <c r="H81" s="164"/>
      <c r="I81" s="165">
        <f>TRUNC(F81*H81,2)+F81</f>
        <v>0</v>
      </c>
      <c r="J81" s="166">
        <f>TRUNC(E81*I81,2)</f>
        <v>0</v>
      </c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</row>
    <row r="82" spans="1:221" s="15" customFormat="1" ht="15">
      <c r="A82" s="158" t="s">
        <v>167</v>
      </c>
      <c r="B82" s="159" t="s">
        <v>266</v>
      </c>
      <c r="C82" s="181" t="s">
        <v>336</v>
      </c>
      <c r="D82" s="159" t="s">
        <v>100</v>
      </c>
      <c r="E82" s="161">
        <v>5</v>
      </c>
      <c r="F82" s="180"/>
      <c r="G82" s="163">
        <f t="shared" si="11"/>
        <v>0</v>
      </c>
      <c r="H82" s="164"/>
      <c r="I82" s="165">
        <f>TRUNC(F82*H82,2)+F82</f>
        <v>0</v>
      </c>
      <c r="J82" s="166">
        <f>TRUNC(E82*I82,2)</f>
        <v>0</v>
      </c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</row>
    <row r="83" spans="1:221" s="15" customFormat="1" ht="15">
      <c r="A83" s="158" t="s">
        <v>168</v>
      </c>
      <c r="B83" s="159" t="s">
        <v>267</v>
      </c>
      <c r="C83" s="181" t="s">
        <v>337</v>
      </c>
      <c r="D83" s="159" t="s">
        <v>100</v>
      </c>
      <c r="E83" s="161">
        <v>28</v>
      </c>
      <c r="F83" s="180"/>
      <c r="G83" s="163">
        <f t="shared" si="11"/>
        <v>0</v>
      </c>
      <c r="H83" s="164"/>
      <c r="I83" s="165">
        <f t="shared" si="9"/>
        <v>0</v>
      </c>
      <c r="J83" s="166">
        <f t="shared" si="10"/>
        <v>0</v>
      </c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</row>
    <row r="84" spans="1:221" s="15" customFormat="1" ht="15">
      <c r="A84" s="158" t="s">
        <v>169</v>
      </c>
      <c r="B84" s="311" t="s">
        <v>221</v>
      </c>
      <c r="C84" s="181" t="s">
        <v>222</v>
      </c>
      <c r="D84" s="159" t="s">
        <v>13</v>
      </c>
      <c r="E84" s="161">
        <v>1.44</v>
      </c>
      <c r="F84" s="180"/>
      <c r="G84" s="163">
        <f>TRUNC(E84*F84,2)</f>
        <v>0</v>
      </c>
      <c r="H84" s="164"/>
      <c r="I84" s="165">
        <f>TRUNC(F84*H84,2)+F84</f>
        <v>0</v>
      </c>
      <c r="J84" s="166">
        <f>TRUNC(E84*I84,2)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</row>
    <row r="85" spans="1:221" s="15" customFormat="1" ht="15">
      <c r="A85" s="158" t="s">
        <v>170</v>
      </c>
      <c r="B85" s="311" t="s">
        <v>268</v>
      </c>
      <c r="C85" s="181" t="s">
        <v>338</v>
      </c>
      <c r="D85" s="159" t="s">
        <v>100</v>
      </c>
      <c r="E85" s="161">
        <v>4</v>
      </c>
      <c r="F85" s="180"/>
      <c r="G85" s="163">
        <f>TRUNC(E85*F85,2)</f>
        <v>0</v>
      </c>
      <c r="H85" s="164"/>
      <c r="I85" s="165">
        <f>TRUNC(F85*H85,2)+F85</f>
        <v>0</v>
      </c>
      <c r="J85" s="166">
        <f>TRUNC(E85*I85,2)</f>
        <v>0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</row>
    <row r="86" spans="1:221" s="15" customFormat="1" ht="15">
      <c r="A86" s="158" t="s">
        <v>171</v>
      </c>
      <c r="B86" s="311" t="s">
        <v>269</v>
      </c>
      <c r="C86" s="370" t="s">
        <v>339</v>
      </c>
      <c r="D86" s="159" t="s">
        <v>13</v>
      </c>
      <c r="E86" s="161">
        <v>2</v>
      </c>
      <c r="F86" s="180"/>
      <c r="G86" s="163"/>
      <c r="H86" s="164"/>
      <c r="I86" s="165"/>
      <c r="J86" s="166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</row>
    <row r="87" spans="1:221" s="15" customFormat="1" ht="21" customHeight="1">
      <c r="A87" s="158" t="s">
        <v>172</v>
      </c>
      <c r="B87" s="368" t="s">
        <v>270</v>
      </c>
      <c r="C87" s="372" t="s">
        <v>340</v>
      </c>
      <c r="D87" s="369" t="s">
        <v>100</v>
      </c>
      <c r="E87" s="161">
        <v>4</v>
      </c>
      <c r="F87" s="180"/>
      <c r="G87" s="163">
        <f>TRUNC(E87*F87,2)</f>
        <v>0</v>
      </c>
      <c r="H87" s="164"/>
      <c r="I87" s="165">
        <f>TRUNC(F87*H87,2)+F87</f>
        <v>0</v>
      </c>
      <c r="J87" s="166">
        <f>TRUNC(E87*I87,2)</f>
        <v>0</v>
      </c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</row>
    <row r="88" spans="1:221" s="15" customFormat="1" ht="26.25">
      <c r="A88" s="158" t="s">
        <v>173</v>
      </c>
      <c r="B88" s="159" t="s">
        <v>271</v>
      </c>
      <c r="C88" s="371" t="s">
        <v>341</v>
      </c>
      <c r="D88" s="159" t="s">
        <v>100</v>
      </c>
      <c r="E88" s="161">
        <v>6</v>
      </c>
      <c r="F88" s="180"/>
      <c r="G88" s="163">
        <f>TRUNC(E88*F88,2)</f>
        <v>0</v>
      </c>
      <c r="H88" s="164"/>
      <c r="I88" s="165">
        <f>TRUNC(F88*H88,2)+F88</f>
        <v>0</v>
      </c>
      <c r="J88" s="166">
        <f>TRUNC(E88*I88,2)</f>
        <v>0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</row>
    <row r="89" spans="1:221" s="15" customFormat="1" ht="26.25">
      <c r="A89" s="158" t="s">
        <v>223</v>
      </c>
      <c r="B89" s="159" t="s">
        <v>272</v>
      </c>
      <c r="C89" s="181" t="s">
        <v>342</v>
      </c>
      <c r="D89" s="159" t="s">
        <v>100</v>
      </c>
      <c r="E89" s="161">
        <v>2</v>
      </c>
      <c r="F89" s="180"/>
      <c r="G89" s="163">
        <f>TRUNC(E89*F89,2)</f>
        <v>0</v>
      </c>
      <c r="H89" s="164"/>
      <c r="I89" s="165">
        <f>TRUNC(F89*H89,2)+F89</f>
        <v>0</v>
      </c>
      <c r="J89" s="166">
        <f>TRUNC(E89*I89,2)</f>
        <v>0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</row>
    <row r="90" spans="1:221" s="15" customFormat="1" ht="26.25">
      <c r="A90" s="158" t="s">
        <v>379</v>
      </c>
      <c r="B90" s="159" t="s">
        <v>273</v>
      </c>
      <c r="C90" s="181" t="s">
        <v>343</v>
      </c>
      <c r="D90" s="159" t="s">
        <v>100</v>
      </c>
      <c r="E90" s="161">
        <v>6</v>
      </c>
      <c r="F90" s="180"/>
      <c r="G90" s="186">
        <f>TRUNC(E90*F90,2)</f>
        <v>0</v>
      </c>
      <c r="H90" s="164"/>
      <c r="I90" s="165">
        <f>TRUNC(F90*H90,2)+F90</f>
        <v>0</v>
      </c>
      <c r="J90" s="166">
        <f>TRUNC(E90*I90,2)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</row>
    <row r="91" spans="1:221" s="15" customFormat="1" ht="15">
      <c r="A91" s="158"/>
      <c r="B91" s="159"/>
      <c r="C91" s="181"/>
      <c r="D91" s="159"/>
      <c r="E91" s="161"/>
      <c r="F91" s="180"/>
      <c r="G91" s="186"/>
      <c r="H91" s="164"/>
      <c r="I91" s="165"/>
      <c r="J91" s="166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</row>
    <row r="92" spans="1:221" s="15" customFormat="1" ht="15">
      <c r="A92" s="167" t="s">
        <v>136</v>
      </c>
      <c r="B92" s="170"/>
      <c r="C92" s="169" t="s">
        <v>128</v>
      </c>
      <c r="D92" s="170"/>
      <c r="E92" s="171"/>
      <c r="F92" s="172"/>
      <c r="G92" s="176">
        <f>SUM(G93:G95)</f>
        <v>0</v>
      </c>
      <c r="H92" s="174"/>
      <c r="I92" s="175"/>
      <c r="J92" s="176">
        <f>SUM(J93:J95)</f>
        <v>0</v>
      </c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</row>
    <row r="93" spans="1:221" s="15" customFormat="1" ht="15">
      <c r="A93" s="158" t="s">
        <v>138</v>
      </c>
      <c r="B93" s="159" t="s">
        <v>40</v>
      </c>
      <c r="C93" s="181" t="s">
        <v>187</v>
      </c>
      <c r="D93" s="159" t="s">
        <v>189</v>
      </c>
      <c r="E93" s="161">
        <v>33</v>
      </c>
      <c r="F93" s="180"/>
      <c r="G93" s="186">
        <f>TRUNC(E93*F93,2)</f>
        <v>0</v>
      </c>
      <c r="H93" s="164"/>
      <c r="I93" s="165">
        <f>TRUNC(F93*H93,2)+F93</f>
        <v>0</v>
      </c>
      <c r="J93" s="166">
        <f>TRUNC(E93*I93,2)</f>
        <v>0</v>
      </c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</row>
    <row r="94" spans="1:221" s="15" customFormat="1" ht="15">
      <c r="A94" s="158" t="s">
        <v>211</v>
      </c>
      <c r="B94" s="159" t="s">
        <v>89</v>
      </c>
      <c r="C94" s="181" t="s">
        <v>186</v>
      </c>
      <c r="D94" s="159" t="s">
        <v>189</v>
      </c>
      <c r="E94" s="161">
        <v>33</v>
      </c>
      <c r="F94" s="180"/>
      <c r="G94" s="186">
        <f>TRUNC(E94*F94,2)</f>
        <v>0</v>
      </c>
      <c r="H94" s="164"/>
      <c r="I94" s="165">
        <f>TRUNC(F94*H94,2)+F94</f>
        <v>0</v>
      </c>
      <c r="J94" s="166">
        <f>TRUNC(E94*I94,2)</f>
        <v>0</v>
      </c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</row>
    <row r="95" spans="1:221" s="15" customFormat="1" ht="15">
      <c r="A95" s="158" t="s">
        <v>212</v>
      </c>
      <c r="B95" s="159" t="s">
        <v>51</v>
      </c>
      <c r="C95" s="181" t="s">
        <v>188</v>
      </c>
      <c r="D95" s="159" t="s">
        <v>189</v>
      </c>
      <c r="E95" s="161">
        <v>33</v>
      </c>
      <c r="F95" s="180"/>
      <c r="G95" s="186">
        <f>TRUNC(E95*F95,2)</f>
        <v>0</v>
      </c>
      <c r="H95" s="164"/>
      <c r="I95" s="165">
        <f>TRUNC(F95*H95,2)+F95</f>
        <v>0</v>
      </c>
      <c r="J95" s="166">
        <f>TRUNC(E95*I95,2)</f>
        <v>0</v>
      </c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</row>
    <row r="96" spans="1:221" s="15" customFormat="1" ht="15">
      <c r="A96" s="158"/>
      <c r="B96" s="159"/>
      <c r="C96" s="181"/>
      <c r="D96" s="159"/>
      <c r="E96" s="161"/>
      <c r="F96" s="180"/>
      <c r="G96" s="186"/>
      <c r="H96" s="164"/>
      <c r="I96" s="165"/>
      <c r="J96" s="166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</row>
    <row r="97" spans="1:221" s="15" customFormat="1" ht="15">
      <c r="A97" s="167" t="s">
        <v>139</v>
      </c>
      <c r="B97" s="382"/>
      <c r="C97" s="169" t="s">
        <v>137</v>
      </c>
      <c r="D97" s="170"/>
      <c r="E97" s="171"/>
      <c r="F97" s="172"/>
      <c r="G97" s="176">
        <f>SUM(G98:G109)</f>
        <v>0</v>
      </c>
      <c r="H97" s="174"/>
      <c r="I97" s="175"/>
      <c r="J97" s="176">
        <f>SUM(J98:J109)</f>
        <v>0</v>
      </c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</row>
    <row r="98" spans="1:221" s="15" customFormat="1" ht="15">
      <c r="A98" s="158" t="s">
        <v>141</v>
      </c>
      <c r="B98" s="384" t="s">
        <v>371</v>
      </c>
      <c r="C98" s="181" t="s">
        <v>365</v>
      </c>
      <c r="D98" s="159" t="s">
        <v>100</v>
      </c>
      <c r="E98" s="161">
        <v>32</v>
      </c>
      <c r="F98" s="180"/>
      <c r="G98" s="186">
        <f aca="true" t="shared" si="12" ref="G98:G103">TRUNC(E98*F98,2)</f>
        <v>0</v>
      </c>
      <c r="H98" s="164"/>
      <c r="I98" s="165">
        <f aca="true" t="shared" si="13" ref="I98:I103">TRUNC(F98*H98,2)+F98</f>
        <v>0</v>
      </c>
      <c r="J98" s="166">
        <f aca="true" t="shared" si="14" ref="J98:J103">TRUNC(E98*I98,2)</f>
        <v>0</v>
      </c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</row>
    <row r="99" spans="1:221" s="15" customFormat="1" ht="15">
      <c r="A99" s="158" t="s">
        <v>213</v>
      </c>
      <c r="B99" s="384" t="s">
        <v>372</v>
      </c>
      <c r="C99" s="181" t="s">
        <v>366</v>
      </c>
      <c r="D99" s="159" t="s">
        <v>100</v>
      </c>
      <c r="E99" s="161">
        <v>5</v>
      </c>
      <c r="F99" s="180"/>
      <c r="G99" s="186">
        <f t="shared" si="12"/>
        <v>0</v>
      </c>
      <c r="H99" s="164"/>
      <c r="I99" s="165">
        <f t="shared" si="13"/>
        <v>0</v>
      </c>
      <c r="J99" s="166">
        <f t="shared" si="14"/>
        <v>0</v>
      </c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</row>
    <row r="100" spans="1:221" s="15" customFormat="1" ht="15">
      <c r="A100" s="158" t="s">
        <v>214</v>
      </c>
      <c r="B100" s="384" t="s">
        <v>373</v>
      </c>
      <c r="C100" s="181" t="s">
        <v>367</v>
      </c>
      <c r="D100" s="159" t="s">
        <v>100</v>
      </c>
      <c r="E100" s="161">
        <v>172</v>
      </c>
      <c r="F100" s="180"/>
      <c r="G100" s="186">
        <f t="shared" si="12"/>
        <v>0</v>
      </c>
      <c r="H100" s="164"/>
      <c r="I100" s="165">
        <f t="shared" si="13"/>
        <v>0</v>
      </c>
      <c r="J100" s="166">
        <f t="shared" si="14"/>
        <v>0</v>
      </c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</row>
    <row r="101" spans="1:221" s="15" customFormat="1" ht="15">
      <c r="A101" s="158" t="s">
        <v>215</v>
      </c>
      <c r="B101" s="384" t="s">
        <v>374</v>
      </c>
      <c r="C101" s="181" t="s">
        <v>368</v>
      </c>
      <c r="D101" s="159" t="s">
        <v>100</v>
      </c>
      <c r="E101" s="161">
        <v>33</v>
      </c>
      <c r="F101" s="180"/>
      <c r="G101" s="186">
        <f t="shared" si="12"/>
        <v>0</v>
      </c>
      <c r="H101" s="164"/>
      <c r="I101" s="165">
        <f t="shared" si="13"/>
        <v>0</v>
      </c>
      <c r="J101" s="166">
        <f t="shared" si="14"/>
        <v>0</v>
      </c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</row>
    <row r="102" spans="1:221" s="15" customFormat="1" ht="15">
      <c r="A102" s="158" t="s">
        <v>216</v>
      </c>
      <c r="B102" s="384" t="s">
        <v>372</v>
      </c>
      <c r="C102" s="181" t="s">
        <v>190</v>
      </c>
      <c r="D102" s="159" t="s">
        <v>100</v>
      </c>
      <c r="E102" s="161">
        <v>59</v>
      </c>
      <c r="F102" s="180"/>
      <c r="G102" s="186">
        <f t="shared" si="12"/>
        <v>0</v>
      </c>
      <c r="H102" s="164"/>
      <c r="I102" s="165">
        <f t="shared" si="13"/>
        <v>0</v>
      </c>
      <c r="J102" s="166">
        <f t="shared" si="14"/>
        <v>0</v>
      </c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</row>
    <row r="103" spans="1:221" s="15" customFormat="1" ht="15">
      <c r="A103" s="158" t="s">
        <v>217</v>
      </c>
      <c r="B103" s="383" t="s">
        <v>375</v>
      </c>
      <c r="C103" s="181" t="s">
        <v>369</v>
      </c>
      <c r="D103" s="159" t="s">
        <v>100</v>
      </c>
      <c r="E103" s="161">
        <v>189</v>
      </c>
      <c r="F103" s="180"/>
      <c r="G103" s="186">
        <f t="shared" si="12"/>
        <v>0</v>
      </c>
      <c r="H103" s="164"/>
      <c r="I103" s="165">
        <f t="shared" si="13"/>
        <v>0</v>
      </c>
      <c r="J103" s="166">
        <f t="shared" si="14"/>
        <v>0</v>
      </c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</row>
    <row r="104" spans="1:221" s="15" customFormat="1" ht="26.25">
      <c r="A104" s="158" t="s">
        <v>218</v>
      </c>
      <c r="B104" s="159" t="s">
        <v>274</v>
      </c>
      <c r="C104" s="179" t="s">
        <v>344</v>
      </c>
      <c r="D104" s="159" t="s">
        <v>100</v>
      </c>
      <c r="E104" s="161">
        <v>78</v>
      </c>
      <c r="F104" s="180"/>
      <c r="G104" s="186">
        <f>TRUNC(E104*F104,2)</f>
        <v>0</v>
      </c>
      <c r="H104" s="164"/>
      <c r="I104" s="165">
        <f>TRUNC(F104*H104,2)+F104</f>
        <v>0</v>
      </c>
      <c r="J104" s="166">
        <f>TRUNC(E104*I104,2)</f>
        <v>0</v>
      </c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</row>
    <row r="105" spans="1:221" s="15" customFormat="1" ht="26.25">
      <c r="A105" s="158" t="s">
        <v>232</v>
      </c>
      <c r="B105" s="159" t="s">
        <v>275</v>
      </c>
      <c r="C105" s="179" t="s">
        <v>345</v>
      </c>
      <c r="D105" s="159" t="s">
        <v>100</v>
      </c>
      <c r="E105" s="161">
        <v>11</v>
      </c>
      <c r="F105" s="180"/>
      <c r="G105" s="186">
        <f>TRUNC(E105*F105,2)</f>
        <v>0</v>
      </c>
      <c r="H105" s="164"/>
      <c r="I105" s="165">
        <f>TRUNC(F105*H105,2)+F105</f>
        <v>0</v>
      </c>
      <c r="J105" s="166">
        <f>TRUNC(E105*I105,2)</f>
        <v>0</v>
      </c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</row>
    <row r="106" spans="1:221" s="15" customFormat="1" ht="47.25" customHeight="1">
      <c r="A106" s="158" t="s">
        <v>289</v>
      </c>
      <c r="B106" s="159" t="s">
        <v>276</v>
      </c>
      <c r="C106" s="179" t="s">
        <v>346</v>
      </c>
      <c r="D106" s="159" t="s">
        <v>100</v>
      </c>
      <c r="E106" s="161">
        <v>71</v>
      </c>
      <c r="F106" s="180"/>
      <c r="G106" s="186">
        <f>TRUNC(E106*F106,2)</f>
        <v>0</v>
      </c>
      <c r="H106" s="164"/>
      <c r="I106" s="165">
        <f>TRUNC(F106*H106,2)+F106</f>
        <v>0</v>
      </c>
      <c r="J106" s="166">
        <f>TRUNC(E106*I106,2)</f>
        <v>0</v>
      </c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</row>
    <row r="107" spans="1:221" s="15" customFormat="1" ht="26.25">
      <c r="A107" s="158" t="s">
        <v>290</v>
      </c>
      <c r="B107" s="159" t="s">
        <v>277</v>
      </c>
      <c r="C107" s="179" t="s">
        <v>347</v>
      </c>
      <c r="D107" s="159" t="s">
        <v>100</v>
      </c>
      <c r="E107" s="161">
        <v>6</v>
      </c>
      <c r="F107" s="180"/>
      <c r="G107" s="186">
        <f>TRUNC(E107*F107,2)</f>
        <v>0</v>
      </c>
      <c r="H107" s="164"/>
      <c r="I107" s="165">
        <f>TRUNC(F107*H107,2)+F107</f>
        <v>0</v>
      </c>
      <c r="J107" s="166">
        <f>TRUNC(E107*I107,2)</f>
        <v>0</v>
      </c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</row>
    <row r="108" spans="1:221" s="15" customFormat="1" ht="26.25">
      <c r="A108" s="158" t="s">
        <v>291</v>
      </c>
      <c r="B108" s="159" t="s">
        <v>278</v>
      </c>
      <c r="C108" s="179" t="s">
        <v>348</v>
      </c>
      <c r="D108" s="159" t="s">
        <v>100</v>
      </c>
      <c r="E108" s="161">
        <v>23</v>
      </c>
      <c r="F108" s="180"/>
      <c r="G108" s="186">
        <f>TRUNC(E108*F108,2)</f>
        <v>0</v>
      </c>
      <c r="H108" s="164"/>
      <c r="I108" s="165">
        <f>TRUNC(F108*H108,2)+F108</f>
        <v>0</v>
      </c>
      <c r="J108" s="166">
        <f>TRUNC(E108*I108,2)</f>
        <v>0</v>
      </c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</row>
    <row r="109" spans="1:221" s="15" customFormat="1" ht="15">
      <c r="A109" s="158"/>
      <c r="B109" s="159"/>
      <c r="C109" s="181" t="s">
        <v>93</v>
      </c>
      <c r="D109" s="159"/>
      <c r="E109" s="161"/>
      <c r="F109" s="180"/>
      <c r="G109" s="163"/>
      <c r="H109" s="164"/>
      <c r="I109" s="165"/>
      <c r="J109" s="166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</row>
    <row r="110" spans="1:221" s="15" customFormat="1" ht="15">
      <c r="A110" s="167" t="s">
        <v>142</v>
      </c>
      <c r="B110" s="170"/>
      <c r="C110" s="169" t="s">
        <v>140</v>
      </c>
      <c r="D110" s="170"/>
      <c r="E110" s="171"/>
      <c r="F110" s="172"/>
      <c r="G110" s="176"/>
      <c r="H110" s="174"/>
      <c r="I110" s="175"/>
      <c r="J110" s="176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</row>
    <row r="111" spans="1:221" s="15" customFormat="1" ht="15">
      <c r="A111" s="303" t="s">
        <v>143</v>
      </c>
      <c r="B111" s="304"/>
      <c r="C111" s="305" t="s">
        <v>146</v>
      </c>
      <c r="D111" s="159"/>
      <c r="E111" s="161"/>
      <c r="F111" s="180"/>
      <c r="G111" s="163"/>
      <c r="H111" s="164"/>
      <c r="I111" s="165"/>
      <c r="J111" s="166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</row>
    <row r="112" spans="1:221" s="15" customFormat="1" ht="15">
      <c r="A112" s="158" t="s">
        <v>174</v>
      </c>
      <c r="B112" s="159">
        <v>88494</v>
      </c>
      <c r="C112" s="181" t="s">
        <v>113</v>
      </c>
      <c r="D112" s="159" t="s">
        <v>13</v>
      </c>
      <c r="E112" s="161">
        <v>664.17</v>
      </c>
      <c r="F112" s="180"/>
      <c r="G112" s="163">
        <f>TRUNC(E112*F112,2)</f>
        <v>0</v>
      </c>
      <c r="H112" s="164"/>
      <c r="I112" s="165">
        <f>TRUNC(F112*H112,2)+F112</f>
        <v>0</v>
      </c>
      <c r="J112" s="166">
        <f>TRUNC(E112*I112,2)</f>
        <v>0</v>
      </c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</row>
    <row r="113" spans="1:221" s="15" customFormat="1" ht="26.25">
      <c r="A113" s="158" t="s">
        <v>175</v>
      </c>
      <c r="B113" s="159">
        <v>88486</v>
      </c>
      <c r="C113" s="181" t="s">
        <v>112</v>
      </c>
      <c r="D113" s="159" t="s">
        <v>13</v>
      </c>
      <c r="E113" s="161">
        <v>664.17</v>
      </c>
      <c r="F113" s="180"/>
      <c r="G113" s="163">
        <f>TRUNC(E113*F113,2)</f>
        <v>0</v>
      </c>
      <c r="H113" s="164"/>
      <c r="I113" s="165">
        <f>TRUNC(F113*H113,2)+F113</f>
        <v>0</v>
      </c>
      <c r="J113" s="166">
        <f>TRUNC(E113*I113,2)</f>
        <v>0</v>
      </c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</row>
    <row r="114" spans="1:221" s="15" customFormat="1" ht="15">
      <c r="A114" s="303" t="s">
        <v>176</v>
      </c>
      <c r="B114" s="304"/>
      <c r="C114" s="305" t="s">
        <v>147</v>
      </c>
      <c r="D114" s="159"/>
      <c r="E114" s="161"/>
      <c r="F114" s="180"/>
      <c r="G114" s="163"/>
      <c r="H114" s="164"/>
      <c r="I114" s="165"/>
      <c r="J114" s="166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</row>
    <row r="115" spans="1:221" s="15" customFormat="1" ht="15">
      <c r="A115" s="158" t="s">
        <v>177</v>
      </c>
      <c r="B115" s="159">
        <v>88497</v>
      </c>
      <c r="C115" s="181" t="s">
        <v>288</v>
      </c>
      <c r="D115" s="159" t="s">
        <v>13</v>
      </c>
      <c r="E115" s="161">
        <v>1370.4</v>
      </c>
      <c r="F115" s="180"/>
      <c r="G115" s="163">
        <f>TRUNC(E115*F115,2)</f>
        <v>0</v>
      </c>
      <c r="H115" s="164"/>
      <c r="I115" s="165">
        <f>TRUNC(F115*H115,2)+F115</f>
        <v>0</v>
      </c>
      <c r="J115" s="166">
        <f>TRUNC(E115*I115,2)</f>
        <v>0</v>
      </c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</row>
    <row r="116" spans="1:221" s="15" customFormat="1" ht="38.25">
      <c r="A116" s="158" t="s">
        <v>178</v>
      </c>
      <c r="B116" s="159">
        <v>88489</v>
      </c>
      <c r="C116" s="315" t="s">
        <v>287</v>
      </c>
      <c r="D116" s="159" t="s">
        <v>13</v>
      </c>
      <c r="E116" s="161">
        <v>1370.4</v>
      </c>
      <c r="F116" s="180"/>
      <c r="G116" s="163">
        <f>TRUNC(E116*F116,2)</f>
        <v>0</v>
      </c>
      <c r="H116" s="164"/>
      <c r="I116" s="165">
        <f>TRUNC(F116*H116,2)+F116</f>
        <v>0</v>
      </c>
      <c r="J116" s="166">
        <f>TRUNC(E116*I116,2)</f>
        <v>0</v>
      </c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</row>
    <row r="117" spans="1:221" s="15" customFormat="1" ht="15">
      <c r="A117" s="303" t="s">
        <v>179</v>
      </c>
      <c r="B117" s="304"/>
      <c r="C117" s="305" t="s">
        <v>180</v>
      </c>
      <c r="D117" s="159"/>
      <c r="E117" s="161"/>
      <c r="F117" s="180"/>
      <c r="G117" s="186"/>
      <c r="H117" s="164"/>
      <c r="I117" s="165"/>
      <c r="J117" s="166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</row>
    <row r="118" spans="1:221" s="15" customFormat="1" ht="15">
      <c r="A118" s="158" t="s">
        <v>238</v>
      </c>
      <c r="B118" s="159" t="s">
        <v>181</v>
      </c>
      <c r="C118" s="181" t="s">
        <v>182</v>
      </c>
      <c r="D118" s="159" t="s">
        <v>13</v>
      </c>
      <c r="E118" s="161">
        <v>64.05</v>
      </c>
      <c r="F118" s="180"/>
      <c r="G118" s="163">
        <f>TRUNC(E118*F118,2)</f>
        <v>0</v>
      </c>
      <c r="H118" s="164"/>
      <c r="I118" s="165">
        <f>TRUNC(F118*H118,2)+F118</f>
        <v>0</v>
      </c>
      <c r="J118" s="166">
        <f>TRUNC(E118*I118,2)</f>
        <v>0</v>
      </c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</row>
    <row r="119" spans="1:221" s="15" customFormat="1" ht="15">
      <c r="A119" s="158"/>
      <c r="B119" s="159"/>
      <c r="C119" s="181"/>
      <c r="D119" s="159"/>
      <c r="E119" s="161"/>
      <c r="F119" s="180"/>
      <c r="G119" s="186"/>
      <c r="H119" s="164"/>
      <c r="I119" s="165"/>
      <c r="J119" s="166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</row>
    <row r="120" spans="1:221" s="15" customFormat="1" ht="15">
      <c r="A120" s="167" t="s">
        <v>183</v>
      </c>
      <c r="B120" s="170"/>
      <c r="C120" s="169" t="s">
        <v>224</v>
      </c>
      <c r="D120" s="170"/>
      <c r="E120" s="171"/>
      <c r="F120" s="172"/>
      <c r="G120" s="176"/>
      <c r="H120" s="174"/>
      <c r="I120" s="175"/>
      <c r="J120" s="176">
        <f>SUM(J121:J123)</f>
        <v>0</v>
      </c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</row>
    <row r="121" spans="1:221" s="15" customFormat="1" ht="15">
      <c r="A121" s="158" t="s">
        <v>184</v>
      </c>
      <c r="B121" s="159" t="s">
        <v>279</v>
      </c>
      <c r="C121" s="181" t="s">
        <v>349</v>
      </c>
      <c r="D121" s="159" t="s">
        <v>225</v>
      </c>
      <c r="E121" s="161">
        <v>2</v>
      </c>
      <c r="F121" s="180"/>
      <c r="G121" s="163">
        <f>TRUNC(E121*F121,2)</f>
        <v>0</v>
      </c>
      <c r="H121" s="164"/>
      <c r="I121" s="165">
        <f>TRUNC(F121*H121,2)+F121</f>
        <v>0</v>
      </c>
      <c r="J121" s="166">
        <f>TRUNC(E121*I121,2)</f>
        <v>0</v>
      </c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</row>
    <row r="122" spans="1:221" s="15" customFormat="1" ht="26.25">
      <c r="A122" s="158" t="s">
        <v>226</v>
      </c>
      <c r="B122" s="159" t="s">
        <v>280</v>
      </c>
      <c r="C122" s="181" t="s">
        <v>350</v>
      </c>
      <c r="D122" s="159" t="s">
        <v>225</v>
      </c>
      <c r="E122" s="161">
        <v>2</v>
      </c>
      <c r="F122" s="180"/>
      <c r="G122" s="163">
        <f>TRUNC(E122*F122,2)</f>
        <v>0</v>
      </c>
      <c r="H122" s="164"/>
      <c r="I122" s="165">
        <f>TRUNC(F122*H122,2)+F122</f>
        <v>0</v>
      </c>
      <c r="J122" s="166">
        <f>TRUNC(E122*I122,2)</f>
        <v>0</v>
      </c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</row>
    <row r="123" spans="1:221" s="15" customFormat="1" ht="26.25">
      <c r="A123" s="158" t="s">
        <v>227</v>
      </c>
      <c r="B123" s="159" t="s">
        <v>281</v>
      </c>
      <c r="C123" s="181" t="s">
        <v>351</v>
      </c>
      <c r="D123" s="159" t="s">
        <v>191</v>
      </c>
      <c r="E123" s="161">
        <v>2</v>
      </c>
      <c r="F123" s="180"/>
      <c r="G123" s="163">
        <f>TRUNC(E123*F123,2)</f>
        <v>0</v>
      </c>
      <c r="H123" s="164"/>
      <c r="I123" s="165">
        <f>TRUNC(F123*H123,2)+F123</f>
        <v>0</v>
      </c>
      <c r="J123" s="166">
        <f>TRUNC(E123*I123,2)</f>
        <v>0</v>
      </c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</row>
    <row r="124" spans="1:221" s="15" customFormat="1" ht="15">
      <c r="A124" s="158"/>
      <c r="B124" s="159"/>
      <c r="C124" s="181" t="s">
        <v>93</v>
      </c>
      <c r="D124" s="159"/>
      <c r="E124" s="161"/>
      <c r="F124" s="180"/>
      <c r="G124" s="186"/>
      <c r="H124" s="164"/>
      <c r="I124" s="165"/>
      <c r="J124" s="166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</row>
    <row r="125" spans="1:221" s="15" customFormat="1" ht="15">
      <c r="A125" s="167" t="s">
        <v>219</v>
      </c>
      <c r="B125" s="170"/>
      <c r="C125" s="169" t="s">
        <v>231</v>
      </c>
      <c r="D125" s="170"/>
      <c r="E125" s="171"/>
      <c r="F125" s="172"/>
      <c r="G125" s="176">
        <f>SUM(G126:G126)</f>
        <v>0</v>
      </c>
      <c r="H125" s="174"/>
      <c r="I125" s="175"/>
      <c r="J125" s="176">
        <f>SUM(J126:J126)</f>
        <v>0</v>
      </c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</row>
    <row r="126" spans="1:221" s="15" customFormat="1" ht="26.25">
      <c r="A126" s="158" t="s">
        <v>220</v>
      </c>
      <c r="B126" s="159" t="s">
        <v>282</v>
      </c>
      <c r="C126" s="181" t="s">
        <v>352</v>
      </c>
      <c r="D126" s="159" t="s">
        <v>13</v>
      </c>
      <c r="E126" s="161">
        <v>32.9</v>
      </c>
      <c r="F126" s="180"/>
      <c r="G126" s="163">
        <f>TRUNC(E126*F126,2)</f>
        <v>0</v>
      </c>
      <c r="H126" s="164"/>
      <c r="I126" s="165">
        <f>TRUNC(F126*H126,2)+F126</f>
        <v>0</v>
      </c>
      <c r="J126" s="166">
        <f>TRUNC(E126*I126,2)</f>
        <v>0</v>
      </c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</row>
    <row r="127" spans="1:221" s="15" customFormat="1" ht="15">
      <c r="A127" s="158"/>
      <c r="B127" s="159"/>
      <c r="C127" s="181"/>
      <c r="D127" s="159"/>
      <c r="E127" s="161"/>
      <c r="F127" s="180"/>
      <c r="G127" s="186"/>
      <c r="H127" s="164"/>
      <c r="I127" s="165"/>
      <c r="J127" s="166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</row>
    <row r="128" spans="1:221" s="15" customFormat="1" ht="15">
      <c r="A128" s="167" t="s">
        <v>228</v>
      </c>
      <c r="B128" s="170"/>
      <c r="C128" s="169" t="s">
        <v>144</v>
      </c>
      <c r="D128" s="170"/>
      <c r="E128" s="171"/>
      <c r="F128" s="172"/>
      <c r="G128" s="176">
        <f>G129</f>
        <v>0</v>
      </c>
      <c r="H128" s="174"/>
      <c r="I128" s="175"/>
      <c r="J128" s="176">
        <f>J129</f>
        <v>0</v>
      </c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</row>
    <row r="129" spans="1:221" s="15" customFormat="1" ht="15">
      <c r="A129" s="158" t="s">
        <v>283</v>
      </c>
      <c r="B129" s="159">
        <v>9537</v>
      </c>
      <c r="C129" s="184" t="s">
        <v>54</v>
      </c>
      <c r="D129" s="159" t="s">
        <v>13</v>
      </c>
      <c r="E129" s="185">
        <v>720.41</v>
      </c>
      <c r="F129" s="180"/>
      <c r="G129" s="163">
        <f>TRUNC(E129*F129,2)</f>
        <v>0</v>
      </c>
      <c r="H129" s="164"/>
      <c r="I129" s="165">
        <f>TRUNC(F129*H129,2)+F129</f>
        <v>0</v>
      </c>
      <c r="J129" s="166">
        <f>TRUNC(E129*I129,2)</f>
        <v>0</v>
      </c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</row>
    <row r="130" spans="1:221" s="15" customFormat="1" ht="15">
      <c r="A130" s="158"/>
      <c r="B130" s="159"/>
      <c r="C130" s="183"/>
      <c r="D130" s="182"/>
      <c r="E130" s="161"/>
      <c r="F130" s="163"/>
      <c r="G130" s="163"/>
      <c r="H130" s="164"/>
      <c r="I130" s="165"/>
      <c r="J130" s="166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</row>
    <row r="131" spans="1:221" s="15" customFormat="1" ht="15">
      <c r="A131" s="187" t="s">
        <v>236</v>
      </c>
      <c r="B131" s="188"/>
      <c r="C131" s="298" t="s">
        <v>53</v>
      </c>
      <c r="D131" s="189"/>
      <c r="E131" s="190"/>
      <c r="F131" s="190"/>
      <c r="G131" s="191"/>
      <c r="H131" s="190"/>
      <c r="I131" s="190"/>
      <c r="J131" s="191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</row>
    <row r="132" spans="1:221" s="15" customFormat="1" ht="15">
      <c r="A132" s="177"/>
      <c r="B132" s="159"/>
      <c r="C132" s="297"/>
      <c r="D132" s="159"/>
      <c r="E132" s="185"/>
      <c r="F132" s="192"/>
      <c r="G132" s="186"/>
      <c r="H132" s="164"/>
      <c r="I132" s="165"/>
      <c r="J132" s="166"/>
      <c r="K132" s="14"/>
      <c r="L132" s="14"/>
      <c r="M132" s="14"/>
      <c r="N132" s="8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</row>
    <row r="133" spans="1:221" s="15" customFormat="1" ht="15">
      <c r="A133" s="177" t="s">
        <v>237</v>
      </c>
      <c r="B133" s="159" t="s">
        <v>306</v>
      </c>
      <c r="C133" s="160" t="s">
        <v>63</v>
      </c>
      <c r="D133" s="193" t="s">
        <v>57</v>
      </c>
      <c r="E133" s="194">
        <v>1</v>
      </c>
      <c r="F133" s="195"/>
      <c r="G133" s="163">
        <f>TRUNC(E133*F133,2)</f>
        <v>0</v>
      </c>
      <c r="H133" s="164"/>
      <c r="I133" s="165">
        <f>TRUNC(F133*H133,2)+F133</f>
        <v>0</v>
      </c>
      <c r="J133" s="166"/>
      <c r="K133" s="14"/>
      <c r="L133" s="14"/>
      <c r="M133" s="14"/>
      <c r="N133" s="84">
        <f>SUM(N110:N132)</f>
        <v>0</v>
      </c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</row>
    <row r="134" spans="1:221" s="15" customFormat="1" ht="15">
      <c r="A134" s="177"/>
      <c r="B134" s="159"/>
      <c r="C134" s="184"/>
      <c r="D134" s="184"/>
      <c r="E134" s="163"/>
      <c r="F134" s="196"/>
      <c r="G134" s="186">
        <f>TRUNC(E134*F134,2)</f>
        <v>0</v>
      </c>
      <c r="H134" s="164"/>
      <c r="I134" s="165"/>
      <c r="J134" s="166">
        <f>TRUNC(E134*I134,2)</f>
        <v>0</v>
      </c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</row>
    <row r="135" spans="1:221" s="2" customFormat="1" ht="15">
      <c r="A135" s="197"/>
      <c r="B135" s="198"/>
      <c r="C135" s="199" t="s">
        <v>19</v>
      </c>
      <c r="D135" s="198"/>
      <c r="E135" s="200"/>
      <c r="F135" s="200"/>
      <c r="G135" s="317">
        <f>G131+G128+G125+G120+G110+G97+G92+G67+G58+G54+G46+G39+G34+G19+G16+G13</f>
        <v>0</v>
      </c>
      <c r="H135" s="202"/>
      <c r="I135" s="201">
        <f>I131+I128+I110+I97+I92+I67+I58+I54+I46+I39+I34+I19+I16+I13</f>
        <v>0</v>
      </c>
      <c r="J135" s="317"/>
      <c r="K135" s="1"/>
      <c r="L135" s="80">
        <f>J135-G135</f>
        <v>0</v>
      </c>
      <c r="M135" s="44"/>
      <c r="N135" s="27"/>
      <c r="O135" s="44"/>
      <c r="P135" s="44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</row>
    <row r="136" spans="1:221" s="2" customFormat="1" ht="15">
      <c r="A136" s="158"/>
      <c r="B136" s="159"/>
      <c r="C136" s="184"/>
      <c r="D136" s="159"/>
      <c r="E136" s="161"/>
      <c r="F136" s="161"/>
      <c r="G136" s="161"/>
      <c r="H136" s="203"/>
      <c r="I136" s="161"/>
      <c r="J136" s="204"/>
      <c r="K136" s="44"/>
      <c r="L136" s="81" t="e">
        <f>SUM(L14:L134)</f>
        <v>#REF!</v>
      </c>
      <c r="M136" s="44"/>
      <c r="N136" s="44"/>
      <c r="O136" s="44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</row>
    <row r="137" spans="1:221" s="2" customFormat="1" ht="15">
      <c r="A137" s="205"/>
      <c r="B137" s="206" t="s">
        <v>42</v>
      </c>
      <c r="C137" s="207"/>
      <c r="D137" s="208"/>
      <c r="E137" s="209"/>
      <c r="F137" s="209"/>
      <c r="G137" s="209"/>
      <c r="H137" s="210"/>
      <c r="I137" s="209"/>
      <c r="J137" s="211"/>
      <c r="K137" s="1"/>
      <c r="L137" s="1"/>
      <c r="M137" s="1"/>
      <c r="N137" s="44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</row>
    <row r="138" spans="1:221" s="2" customFormat="1" ht="15">
      <c r="A138" s="212"/>
      <c r="B138" s="213" t="s">
        <v>8</v>
      </c>
      <c r="C138" s="214"/>
      <c r="D138" s="214"/>
      <c r="E138" s="214"/>
      <c r="F138" s="214"/>
      <c r="G138" s="214"/>
      <c r="H138" s="215"/>
      <c r="I138" s="216"/>
      <c r="J138" s="217"/>
      <c r="K138" s="1"/>
      <c r="L138" s="1"/>
      <c r="M138" s="44"/>
      <c r="N138" s="44"/>
      <c r="O138" s="44"/>
      <c r="P138" s="1"/>
      <c r="Q138" s="44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</row>
    <row r="139" spans="1:221" s="2" customFormat="1" ht="15">
      <c r="A139" s="212"/>
      <c r="B139" s="213" t="s">
        <v>7</v>
      </c>
      <c r="C139" s="214"/>
      <c r="D139" s="214"/>
      <c r="E139" s="214"/>
      <c r="F139" s="214"/>
      <c r="G139" s="377"/>
      <c r="H139" s="215"/>
      <c r="I139" s="216"/>
      <c r="J139" s="217"/>
      <c r="K139" s="1"/>
      <c r="L139" s="1"/>
      <c r="M139" s="44"/>
      <c r="N139" s="44"/>
      <c r="O139" s="44"/>
      <c r="P139" s="44"/>
      <c r="Q139" s="44"/>
      <c r="R139" s="27"/>
      <c r="S139" s="1"/>
      <c r="T139" s="44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</row>
    <row r="140" spans="1:221" s="2" customFormat="1" ht="15">
      <c r="A140" s="212"/>
      <c r="B140" s="287" t="s">
        <v>90</v>
      </c>
      <c r="C140" s="218"/>
      <c r="D140" s="219"/>
      <c r="E140" s="216"/>
      <c r="F140" s="216"/>
      <c r="G140" s="216"/>
      <c r="H140" s="215"/>
      <c r="I140" s="216"/>
      <c r="J140" s="217"/>
      <c r="K140" s="1"/>
      <c r="L140" s="1"/>
      <c r="M140" s="44"/>
      <c r="N140" s="27"/>
      <c r="O140" s="27"/>
      <c r="P140" s="44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</row>
    <row r="141" spans="1:221" s="2" customFormat="1" ht="17.25" customHeight="1">
      <c r="A141" s="220"/>
      <c r="B141" s="221"/>
      <c r="C141" s="214"/>
      <c r="D141" s="219"/>
      <c r="E141" s="216"/>
      <c r="F141" s="216"/>
      <c r="G141" s="216"/>
      <c r="H141" s="215"/>
      <c r="I141" s="216"/>
      <c r="J141" s="217"/>
      <c r="K141" s="1"/>
      <c r="L141" s="1"/>
      <c r="M141" s="44"/>
      <c r="N141" s="1"/>
      <c r="O141" s="1"/>
      <c r="P141" s="1"/>
      <c r="Q141" s="44"/>
      <c r="R141" s="1"/>
      <c r="S141" s="1"/>
      <c r="T141" s="44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</row>
    <row r="142" spans="1:221" s="2" customFormat="1" ht="15" customHeight="1" thickBot="1">
      <c r="A142" s="222"/>
      <c r="B142" s="223"/>
      <c r="C142" s="223"/>
      <c r="D142" s="223"/>
      <c r="E142" s="223"/>
      <c r="F142" s="224"/>
      <c r="G142" s="224"/>
      <c r="H142" s="225"/>
      <c r="I142" s="224"/>
      <c r="J142" s="226"/>
      <c r="K142" s="1"/>
      <c r="L142" s="1"/>
      <c r="M142" s="44"/>
      <c r="N142" s="44"/>
      <c r="O142" s="44"/>
      <c r="P142" s="44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</row>
    <row r="143" spans="4:14" ht="15.75" thickTop="1">
      <c r="D143" s="5"/>
      <c r="N143" s="44"/>
    </row>
    <row r="144" spans="4:14" ht="15">
      <c r="D144" s="5"/>
      <c r="H144" s="44"/>
      <c r="J144" s="44"/>
      <c r="M144" s="44"/>
      <c r="N144" s="44"/>
    </row>
    <row r="145" spans="4:10" ht="15">
      <c r="D145" s="5"/>
      <c r="G145" s="27"/>
      <c r="J145" s="44"/>
    </row>
    <row r="146" spans="7:9" ht="15">
      <c r="G146" s="44"/>
      <c r="I146" s="44"/>
    </row>
    <row r="147" spans="7:10" ht="15">
      <c r="G147" s="44"/>
      <c r="J147" s="81"/>
    </row>
  </sheetData>
  <sheetProtection/>
  <mergeCells count="14">
    <mergeCell ref="H10:H12"/>
    <mergeCell ref="I10:I12"/>
    <mergeCell ref="F4:H4"/>
    <mergeCell ref="C5:E5"/>
    <mergeCell ref="F5:H5"/>
    <mergeCell ref="A6:C6"/>
    <mergeCell ref="B7:C7"/>
    <mergeCell ref="A10:A12"/>
    <mergeCell ref="B10:B12"/>
    <mergeCell ref="C10:C12"/>
    <mergeCell ref="D10:D12"/>
    <mergeCell ref="E10:E12"/>
    <mergeCell ref="F10:F12"/>
    <mergeCell ref="G10:G11"/>
  </mergeCells>
  <hyperlinks>
    <hyperlink ref="B28" r:id="rId1" display="04.08.020"/>
    <hyperlink ref="B29:B30" r:id="rId2" display="04.08.020"/>
    <hyperlink ref="B31" r:id="rId3" display="04.08.020"/>
  </hyperlink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Q52"/>
  <sheetViews>
    <sheetView showGridLines="0" zoomScale="98" zoomScaleNormal="98" zoomScalePageLayoutView="0" workbookViewId="0" topLeftCell="A19">
      <selection activeCell="D45" sqref="D45"/>
    </sheetView>
  </sheetViews>
  <sheetFormatPr defaultColWidth="9.140625" defaultRowHeight="15"/>
  <cols>
    <col min="1" max="1" width="11.57421875" style="18" customWidth="1"/>
    <col min="2" max="2" width="6.28125" style="19" customWidth="1"/>
    <col min="3" max="3" width="8.140625" style="19" customWidth="1"/>
    <col min="4" max="4" width="63.140625" style="19" customWidth="1"/>
    <col min="5" max="5" width="16.28125" style="19" customWidth="1"/>
    <col min="6" max="6" width="17.421875" style="19" customWidth="1"/>
    <col min="7" max="7" width="20.8515625" style="19" customWidth="1"/>
    <col min="8" max="8" width="19.00390625" style="19" customWidth="1"/>
    <col min="9" max="9" width="12.140625" style="19" customWidth="1"/>
    <col min="10" max="16384" width="9.140625" style="19" customWidth="1"/>
  </cols>
  <sheetData>
    <row r="1" spans="1:225" s="17" customFormat="1" ht="20.25" customHeight="1" thickTop="1">
      <c r="A1" s="236"/>
      <c r="B1" s="134"/>
      <c r="C1" s="134"/>
      <c r="D1" s="134"/>
      <c r="E1" s="134"/>
      <c r="F1" s="400"/>
      <c r="G1" s="401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</row>
    <row r="2" spans="1:225" ht="15" customHeight="1">
      <c r="A2" s="237"/>
      <c r="B2" s="137"/>
      <c r="C2" s="402"/>
      <c r="D2" s="402"/>
      <c r="E2" s="402"/>
      <c r="F2" s="403"/>
      <c r="G2" s="404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</row>
    <row r="3" spans="1:225" ht="31.5" customHeight="1">
      <c r="A3" s="237" t="str">
        <f>'PLANILHA ORÇAMENTARIA_B1'!A6:C6</f>
        <v>ENCARGOS SOCIAIS DESONERADOS : 88,52% - HORISTA E 50,17% MENSALISTA</v>
      </c>
      <c r="B3" s="137"/>
      <c r="C3" s="140"/>
      <c r="D3" s="140"/>
      <c r="E3" s="140" t="str">
        <f>'PLANILHA ORÇAMENTARIA_B1'!D6</f>
        <v>CONTRATO DE REPASSE: CR: 1044.604-96/2017</v>
      </c>
      <c r="F3" s="141"/>
      <c r="G3" s="23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</row>
    <row r="4" spans="1:225" ht="24.75" customHeight="1">
      <c r="A4" s="228" t="str">
        <f>'PLANILHA ORÇAMENTARIA_B1'!A7</f>
        <v>CLIENTE:</v>
      </c>
      <c r="B4" s="143" t="str">
        <f>'PLANILHA ORÇAMENTARIA_B1'!B7:C7</f>
        <v>ASSOCIAÇÃO DE ASSISTÊNCIA À CRIANÇA DEFICIENTE - REFORMA  DO AMBULATÓRIO- 2º PAVIMENTO</v>
      </c>
      <c r="C4" s="144"/>
      <c r="D4" s="143"/>
      <c r="E4" s="143" t="str">
        <f>'PLANILHA ORÇAMENTARIA_B1'!D7</f>
        <v>DATA BASE:</v>
      </c>
      <c r="F4" s="141" t="str">
        <f>'PLANILHA ORÇAMENTARIA_B1'!F7</f>
        <v>MAIO DE 2018</v>
      </c>
      <c r="G4" s="23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</row>
    <row r="5" spans="1:225" ht="24.75" customHeight="1">
      <c r="A5" s="228" t="s">
        <v>16</v>
      </c>
      <c r="B5" s="143" t="s">
        <v>56</v>
      </c>
      <c r="C5" s="144"/>
      <c r="D5" s="143"/>
      <c r="E5" s="143" t="str">
        <f>'PLANILHA ORÇAMENTARIA_B1'!D8</f>
        <v>FONTE PRINCIPAL:</v>
      </c>
      <c r="F5" s="307" t="str">
        <f>'PLANILHA ORÇAMENTARIA_B1'!F8</f>
        <v>SINAPI/CPOS/FDE</v>
      </c>
      <c r="G5" s="23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</row>
    <row r="6" spans="1:225" ht="22.5" customHeight="1" thickBot="1">
      <c r="A6" s="228" t="s">
        <v>356</v>
      </c>
      <c r="B6" s="143" t="str">
        <f>'PLANILHA ORÇAMENTARIA_B1'!B9</f>
        <v>14 DE AGOSTO  DE 2018</v>
      </c>
      <c r="C6" s="239"/>
      <c r="D6" s="240"/>
      <c r="E6" s="143" t="str">
        <f>'PLANILHA ORÇAMENTARIA_B1'!H8</f>
        <v>BDI ADOTADO: </v>
      </c>
      <c r="F6" s="230">
        <f>'PLANILHA ORÇAMENTARIA_B1'!I8</f>
        <v>0.2637</v>
      </c>
      <c r="G6" s="23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</row>
    <row r="7" spans="1:225" ht="30.75" customHeight="1" thickTop="1">
      <c r="A7" s="392" t="s">
        <v>0</v>
      </c>
      <c r="B7" s="394" t="s">
        <v>1</v>
      </c>
      <c r="C7" s="395"/>
      <c r="D7" s="398" t="s">
        <v>2</v>
      </c>
      <c r="E7" s="241" t="s">
        <v>3</v>
      </c>
      <c r="F7" s="242" t="s">
        <v>95</v>
      </c>
      <c r="G7" s="243" t="s">
        <v>4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</row>
    <row r="8" spans="1:7" s="46" customFormat="1" ht="15.75" thickBot="1">
      <c r="A8" s="393"/>
      <c r="B8" s="396"/>
      <c r="C8" s="397"/>
      <c r="D8" s="399"/>
      <c r="E8" s="244"/>
      <c r="F8" s="244"/>
      <c r="G8" s="245" t="s">
        <v>5</v>
      </c>
    </row>
    <row r="9" spans="1:8" s="46" customFormat="1" ht="16.5" thickBot="1" thickTop="1">
      <c r="A9" s="246"/>
      <c r="B9" s="247"/>
      <c r="C9" s="248"/>
      <c r="D9" s="249" t="s">
        <v>62</v>
      </c>
      <c r="E9" s="250"/>
      <c r="F9" s="250"/>
      <c r="G9" s="251"/>
      <c r="H9" s="47"/>
    </row>
    <row r="10" spans="1:225" ht="15.75" thickTop="1">
      <c r="A10" s="252" t="s">
        <v>34</v>
      </c>
      <c r="B10" s="253"/>
      <c r="C10" s="254"/>
      <c r="D10" s="255" t="str">
        <f>'PLANILHA ORÇAMENTARIA_B1'!C13</f>
        <v>SERVIÇOS PRELIMINARES E CANTEIRO DE OBRAS</v>
      </c>
      <c r="E10" s="256">
        <f>'PLANILHA ORÇAMENTARIA_B1'!G13</f>
        <v>6265.98</v>
      </c>
      <c r="F10" s="256">
        <v>26.37</v>
      </c>
      <c r="G10" s="319">
        <f>'PLANILHA ORÇAMENTARIA_B1'!J13</f>
        <v>7918.200000000001</v>
      </c>
      <c r="H10" s="78"/>
      <c r="I10" s="82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</row>
    <row r="11" spans="1:225" ht="15">
      <c r="A11" s="257"/>
      <c r="B11" s="258"/>
      <c r="C11" s="259"/>
      <c r="D11" s="259"/>
      <c r="E11" s="260"/>
      <c r="F11" s="261"/>
      <c r="G11" s="318"/>
      <c r="H11" s="7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</row>
    <row r="12" spans="1:225" ht="15">
      <c r="A12" s="262" t="s">
        <v>66</v>
      </c>
      <c r="B12" s="263"/>
      <c r="C12" s="264"/>
      <c r="D12" s="264" t="str">
        <f>'PLANILHA ORÇAMENTARIA_B1'!C16</f>
        <v>SERVIÇOS COMPLEMENTARES E AUXILIARES</v>
      </c>
      <c r="E12" s="265">
        <f>'PLANILHA ORÇAMENTARIA_B1'!G16</f>
        <v>1320.6</v>
      </c>
      <c r="F12" s="265">
        <v>26.37</v>
      </c>
      <c r="G12" s="320">
        <f>'PLANILHA ORÇAMENTARIA_B1'!J16</f>
        <v>1668.82</v>
      </c>
      <c r="H12" s="78"/>
      <c r="I12" s="82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</row>
    <row r="13" spans="1:225" ht="15">
      <c r="A13" s="257"/>
      <c r="B13" s="258"/>
      <c r="C13" s="259"/>
      <c r="D13" s="259"/>
      <c r="E13" s="260"/>
      <c r="F13" s="260"/>
      <c r="G13" s="318"/>
      <c r="H13" s="7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</row>
    <row r="14" spans="1:225" ht="15">
      <c r="A14" s="262" t="s">
        <v>37</v>
      </c>
      <c r="B14" s="263"/>
      <c r="C14" s="264"/>
      <c r="D14" s="264" t="str">
        <f>'PLANILHA ORÇAMENTARIA_B1'!C19</f>
        <v>DEMOLIÇÕES E RETIRADAS</v>
      </c>
      <c r="E14" s="265">
        <f>'PLANILHA ORÇAMENTARIA_B1'!G19</f>
        <v>30514.83</v>
      </c>
      <c r="F14" s="265">
        <v>26.37</v>
      </c>
      <c r="G14" s="320">
        <f>'PLANILHA ORÇAMENTARIA_B1'!J19</f>
        <v>38548.03999999999</v>
      </c>
      <c r="H14" s="78"/>
      <c r="I14" s="82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</row>
    <row r="15" spans="1:225" ht="15">
      <c r="A15" s="257"/>
      <c r="B15" s="258"/>
      <c r="C15" s="259"/>
      <c r="D15" s="259"/>
      <c r="E15" s="260"/>
      <c r="F15" s="260"/>
      <c r="G15" s="318"/>
      <c r="H15" s="7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</row>
    <row r="16" spans="1:225" ht="15">
      <c r="A16" s="262" t="s">
        <v>68</v>
      </c>
      <c r="B16" s="263"/>
      <c r="C16" s="264"/>
      <c r="D16" s="264" t="str">
        <f>'PLANILHA ORÇAMENTARIA_B1'!C34</f>
        <v>FECHAMENTO COM PLACAS EM DRYWALL</v>
      </c>
      <c r="E16" s="265">
        <f>'PLANILHA ORÇAMENTARIA_B1'!G34</f>
        <v>65589.18000000001</v>
      </c>
      <c r="F16" s="265">
        <v>26.37</v>
      </c>
      <c r="G16" s="320">
        <f>'PLANILHA ORÇAMENTARIA_B1'!J34</f>
        <v>82880.52</v>
      </c>
      <c r="H16" s="78"/>
      <c r="I16" s="82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</row>
    <row r="17" spans="1:225" ht="15">
      <c r="A17" s="257"/>
      <c r="B17" s="258"/>
      <c r="C17" s="259"/>
      <c r="D17" s="259"/>
      <c r="E17" s="260"/>
      <c r="F17" s="260"/>
      <c r="G17" s="318"/>
      <c r="H17" s="7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</row>
    <row r="18" spans="1:225" ht="15">
      <c r="A18" s="262" t="s">
        <v>69</v>
      </c>
      <c r="B18" s="263"/>
      <c r="C18" s="264"/>
      <c r="D18" s="264" t="str">
        <f>'PLANILHA ORÇAMENTARIA_B1'!C39</f>
        <v>REVESTIMENTO DE PAREDES</v>
      </c>
      <c r="E18" s="265">
        <f>'PLANILHA ORÇAMENTARIA_B1'!G39</f>
        <v>9246.41</v>
      </c>
      <c r="F18" s="265">
        <v>26.37</v>
      </c>
      <c r="G18" s="320">
        <f>'PLANILHA ORÇAMENTARIA_B1'!J39</f>
        <v>11684.1</v>
      </c>
      <c r="H18" s="78"/>
      <c r="I18" s="82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</row>
    <row r="19" spans="1:225" ht="15">
      <c r="A19" s="257"/>
      <c r="B19" s="258"/>
      <c r="C19" s="259"/>
      <c r="D19" s="259"/>
      <c r="E19" s="260"/>
      <c r="F19" s="260"/>
      <c r="G19" s="318"/>
      <c r="H19" s="7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</row>
    <row r="20" spans="1:225" ht="15">
      <c r="A20" s="262" t="s">
        <v>71</v>
      </c>
      <c r="B20" s="263"/>
      <c r="C20" s="264"/>
      <c r="D20" s="264" t="str">
        <f>'PLANILHA ORÇAMENTARIA_B1'!C46</f>
        <v>REVESTIMENTO DE PISOS</v>
      </c>
      <c r="E20" s="265">
        <f>'PLANILHA ORÇAMENTARIA_B1'!G46</f>
        <v>164081.62999999998</v>
      </c>
      <c r="F20" s="265">
        <v>26.37</v>
      </c>
      <c r="G20" s="320">
        <f>'PLANILHA ORÇAMENTARIA_B1'!J46</f>
        <v>207338.12</v>
      </c>
      <c r="H20" s="78"/>
      <c r="I20" s="82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</row>
    <row r="21" spans="1:225" ht="15">
      <c r="A21" s="257"/>
      <c r="B21" s="258"/>
      <c r="C21" s="259"/>
      <c r="D21" s="259"/>
      <c r="E21" s="260"/>
      <c r="F21" s="261"/>
      <c r="G21" s="318"/>
      <c r="H21" s="7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</row>
    <row r="22" spans="1:225" ht="15">
      <c r="A22" s="262" t="s">
        <v>122</v>
      </c>
      <c r="B22" s="263"/>
      <c r="C22" s="264"/>
      <c r="D22" s="264" t="str">
        <f>'PLANILHA ORÇAMENTARIA_B1'!C54</f>
        <v>FORROS</v>
      </c>
      <c r="E22" s="265">
        <f>'PLANILHA ORÇAMENTARIA_B1'!G54</f>
        <v>40347.59</v>
      </c>
      <c r="F22" s="265">
        <v>26.37</v>
      </c>
      <c r="G22" s="320">
        <f>'PLANILHA ORÇAMENTARIA_B1'!J54</f>
        <v>50984.34</v>
      </c>
      <c r="H22" s="7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</row>
    <row r="23" spans="1:225" ht="15">
      <c r="A23" s="257"/>
      <c r="B23" s="258"/>
      <c r="C23" s="259"/>
      <c r="D23" s="259"/>
      <c r="E23" s="260"/>
      <c r="F23" s="261"/>
      <c r="G23" s="318"/>
      <c r="H23" s="7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</row>
    <row r="24" spans="1:225" ht="15">
      <c r="A24" s="262" t="s">
        <v>124</v>
      </c>
      <c r="B24" s="263"/>
      <c r="C24" s="264"/>
      <c r="D24" s="264" t="str">
        <f>'PLANILHA ORÇAMENTARIA_B1'!C58</f>
        <v>ESQUADRIAS DE MADEIRA E FERRAGENS</v>
      </c>
      <c r="E24" s="265">
        <f>'PLANILHA ORÇAMENTARIA_B1'!G58</f>
        <v>45071.72</v>
      </c>
      <c r="F24" s="265">
        <v>26.37</v>
      </c>
      <c r="G24" s="320">
        <f>'PLANILHA ORÇAMENTARIA_B1'!J58</f>
        <v>56956.82000000001</v>
      </c>
      <c r="H24" s="7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</row>
    <row r="25" spans="1:225" ht="15">
      <c r="A25" s="257"/>
      <c r="B25" s="258"/>
      <c r="C25" s="259"/>
      <c r="D25" s="259"/>
      <c r="E25" s="260"/>
      <c r="F25" s="261"/>
      <c r="G25" s="318"/>
      <c r="H25" s="7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</row>
    <row r="26" spans="1:225" ht="15">
      <c r="A26" s="262" t="s">
        <v>127</v>
      </c>
      <c r="B26" s="263"/>
      <c r="C26" s="264"/>
      <c r="D26" s="264" t="str">
        <f>'PLANILHA ORÇAMENTARIA_B1'!C67</f>
        <v>APARELHOS SANITÁRIOS E ACESSÓRIOS</v>
      </c>
      <c r="E26" s="265">
        <f>'PLANILHA ORÇAMENTARIA_B1'!G67</f>
        <v>34771.19</v>
      </c>
      <c r="F26" s="265">
        <v>26.37</v>
      </c>
      <c r="G26" s="320">
        <f>'PLANILHA ORÇAMENTARIA_B1'!J67</f>
        <v>43939.46999999999</v>
      </c>
      <c r="H26" s="7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</row>
    <row r="27" spans="1:225" ht="15">
      <c r="A27" s="257"/>
      <c r="B27" s="258"/>
      <c r="C27" s="259"/>
      <c r="D27" s="259"/>
      <c r="E27" s="260"/>
      <c r="F27" s="261"/>
      <c r="G27" s="318"/>
      <c r="H27" s="7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</row>
    <row r="28" spans="1:225" ht="15">
      <c r="A28" s="262" t="s">
        <v>136</v>
      </c>
      <c r="B28" s="263"/>
      <c r="C28" s="264"/>
      <c r="D28" s="264" t="str">
        <f>'PLANILHA ORÇAMENTARIA_B1'!C92</f>
        <v>INSTALAÇÕES HIDRAULICAS</v>
      </c>
      <c r="E28" s="265">
        <f>'PLANILHA ORÇAMENTARIA_B1'!G92</f>
        <v>20304.57</v>
      </c>
      <c r="F28" s="265">
        <v>26.37</v>
      </c>
      <c r="G28" s="320">
        <f>'PLANILHA ORÇAMENTARIA_B1'!J92</f>
        <v>25658.489999999998</v>
      </c>
      <c r="H28" s="7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</row>
    <row r="29" spans="1:225" ht="15">
      <c r="A29" s="257"/>
      <c r="B29" s="258"/>
      <c r="C29" s="259"/>
      <c r="D29" s="259"/>
      <c r="E29" s="260"/>
      <c r="F29" s="261"/>
      <c r="G29" s="318"/>
      <c r="H29" s="7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</row>
    <row r="30" spans="1:225" ht="15">
      <c r="A30" s="262" t="s">
        <v>139</v>
      </c>
      <c r="B30" s="263"/>
      <c r="C30" s="264"/>
      <c r="D30" s="264" t="str">
        <f>'PLANILHA ORÇAMENTARIA_B1'!C97</f>
        <v>INSTALAÇÕES ELETRICAS</v>
      </c>
      <c r="E30" s="265">
        <f>'PLANILHA ORÇAMENTARIA_B1'!G97</f>
        <v>122115.71000000002</v>
      </c>
      <c r="F30" s="265">
        <v>26.37</v>
      </c>
      <c r="G30" s="320">
        <f>'PLANILHA ORÇAMENTARIA_B1'!J97</f>
        <v>154313.94</v>
      </c>
      <c r="H30" s="7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</row>
    <row r="31" spans="1:225" ht="15">
      <c r="A31" s="257"/>
      <c r="B31" s="258"/>
      <c r="C31" s="259"/>
      <c r="D31" s="259"/>
      <c r="E31" s="260"/>
      <c r="F31" s="261"/>
      <c r="G31" s="318"/>
      <c r="H31" s="7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</row>
    <row r="32" spans="1:225" ht="15">
      <c r="A32" s="262" t="s">
        <v>142</v>
      </c>
      <c r="B32" s="263"/>
      <c r="C32" s="264"/>
      <c r="D32" s="264" t="str">
        <f>'PLANILHA ORÇAMENTARIA_B1'!C110</f>
        <v>PINTURA</v>
      </c>
      <c r="E32" s="265">
        <f>'PLANILHA ORÇAMENTARIA_B1'!G110</f>
        <v>50705.51</v>
      </c>
      <c r="F32" s="265">
        <v>26.37</v>
      </c>
      <c r="G32" s="320">
        <f>'PLANILHA ORÇAMENTARIA_B1'!J110</f>
        <v>64047.729999999996</v>
      </c>
      <c r="H32" s="7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</row>
    <row r="33" spans="1:225" ht="15">
      <c r="A33" s="257"/>
      <c r="B33" s="258"/>
      <c r="C33" s="259"/>
      <c r="D33" s="259"/>
      <c r="E33" s="260"/>
      <c r="F33" s="261"/>
      <c r="G33" s="318"/>
      <c r="H33" s="7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</row>
    <row r="34" spans="1:225" ht="15">
      <c r="A34" s="262" t="s">
        <v>183</v>
      </c>
      <c r="B34" s="263"/>
      <c r="C34" s="264"/>
      <c r="D34" s="264" t="str">
        <f>'PLANILHA ORÇAMENTARIA_B1'!C120</f>
        <v>COMUNICAÇÃO VISUAL</v>
      </c>
      <c r="E34" s="265">
        <f>'PLANILHA ORÇAMENTARIA_B1'!G120</f>
        <v>2910.5199999999995</v>
      </c>
      <c r="F34" s="265">
        <v>26.37</v>
      </c>
      <c r="G34" s="320">
        <f>'PLANILHA ORÇAMENTARIA_B1'!J120</f>
        <v>3678</v>
      </c>
      <c r="H34" s="7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</row>
    <row r="35" spans="1:225" ht="15">
      <c r="A35" s="257"/>
      <c r="B35" s="258"/>
      <c r="C35" s="259"/>
      <c r="D35" s="259"/>
      <c r="E35" s="260"/>
      <c r="F35" s="261"/>
      <c r="G35" s="318"/>
      <c r="H35" s="7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</row>
    <row r="36" spans="1:225" ht="15">
      <c r="A36" s="262" t="s">
        <v>219</v>
      </c>
      <c r="B36" s="263"/>
      <c r="C36" s="264"/>
      <c r="D36" s="264" t="str">
        <f>'PLANILHA ORÇAMENTARIA_B1'!C125</f>
        <v>MARCENARIA</v>
      </c>
      <c r="E36" s="265">
        <f>'PLANILHA ORÇAMENTARIA_B1'!G125</f>
        <v>43378.97</v>
      </c>
      <c r="F36" s="265">
        <v>26.37</v>
      </c>
      <c r="G36" s="320">
        <f>'PLANILHA ORÇAMENTARIA_B1'!J125</f>
        <v>54817.98</v>
      </c>
      <c r="H36" s="7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</row>
    <row r="37" spans="1:225" ht="15">
      <c r="A37" s="257"/>
      <c r="B37" s="258"/>
      <c r="C37" s="259"/>
      <c r="D37" s="259"/>
      <c r="E37" s="260"/>
      <c r="F37" s="261"/>
      <c r="G37" s="318"/>
      <c r="H37" s="7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</row>
    <row r="38" spans="1:225" ht="15">
      <c r="A38" s="262" t="s">
        <v>228</v>
      </c>
      <c r="B38" s="263"/>
      <c r="C38" s="264"/>
      <c r="D38" s="264" t="str">
        <f>'PLANILHA ORÇAMENTARIA_B1'!C128</f>
        <v>LIMPEZA DA OBRA</v>
      </c>
      <c r="E38" s="265">
        <f>'PLANILHA ORÇAMENTARIA_B1'!G128</f>
        <v>1880.27</v>
      </c>
      <c r="F38" s="265">
        <v>26.37</v>
      </c>
      <c r="G38" s="320">
        <f>'PLANILHA ORÇAMENTARIA_B1'!J128</f>
        <v>2370.14</v>
      </c>
      <c r="H38" s="7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</row>
    <row r="39" spans="1:225" ht="15">
      <c r="A39" s="158"/>
      <c r="B39" s="266"/>
      <c r="C39" s="159"/>
      <c r="D39" s="179"/>
      <c r="E39" s="267"/>
      <c r="F39" s="267"/>
      <c r="G39" s="268"/>
      <c r="H39" s="7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</row>
    <row r="40" spans="1:225" ht="15">
      <c r="A40" s="262" t="s">
        <v>236</v>
      </c>
      <c r="B40" s="263"/>
      <c r="C40" s="264"/>
      <c r="D40" s="264" t="str">
        <f>'PLANILHA ORÇAMENTARIA_B1'!C131</f>
        <v>ADMINISTRAÇÃO LOCAL DA OBRA</v>
      </c>
      <c r="E40" s="265">
        <f>'PLANILHA ORÇAMENTARIA_B1'!G131</f>
        <v>33865.08</v>
      </c>
      <c r="F40" s="265">
        <v>26.37</v>
      </c>
      <c r="G40" s="321">
        <f>'PLANILHA ORÇAMENTARIA_B1'!J131</f>
        <v>42795.29</v>
      </c>
      <c r="H40" s="7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</row>
    <row r="41" spans="1:225" ht="15">
      <c r="A41" s="158"/>
      <c r="B41" s="266"/>
      <c r="C41" s="159"/>
      <c r="D41" s="179"/>
      <c r="E41" s="267"/>
      <c r="F41" s="267"/>
      <c r="G41" s="268"/>
      <c r="H41" s="7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</row>
    <row r="42" spans="1:225" ht="15">
      <c r="A42" s="269"/>
      <c r="B42" s="270"/>
      <c r="C42" s="270"/>
      <c r="D42" s="271" t="s">
        <v>17</v>
      </c>
      <c r="E42" s="272">
        <f>SUM(E10:E41)</f>
        <v>672369.7599999999</v>
      </c>
      <c r="F42" s="272">
        <v>26.37</v>
      </c>
      <c r="G42" s="322">
        <f>SUM(G10:G41)</f>
        <v>849600.0000000001</v>
      </c>
      <c r="H42" s="78"/>
      <c r="I42" s="83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</row>
    <row r="43" spans="1:225" ht="15">
      <c r="A43" s="158"/>
      <c r="B43" s="266"/>
      <c r="C43" s="159"/>
      <c r="D43" s="259"/>
      <c r="E43" s="273"/>
      <c r="F43" s="273"/>
      <c r="G43" s="274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</row>
    <row r="44" spans="1:8" ht="15.75" thickBot="1">
      <c r="A44" s="275"/>
      <c r="B44" s="276"/>
      <c r="C44" s="277"/>
      <c r="D44" s="278"/>
      <c r="E44" s="279"/>
      <c r="F44" s="279"/>
      <c r="G44" s="280"/>
      <c r="H44" s="79"/>
    </row>
    <row r="45" spans="1:7" ht="15.75" thickTop="1">
      <c r="A45" s="281"/>
      <c r="B45" s="227"/>
      <c r="C45" s="282"/>
      <c r="D45" s="282"/>
      <c r="E45" s="283"/>
      <c r="F45" s="283"/>
      <c r="G45" s="284"/>
    </row>
    <row r="46" spans="1:7" ht="3.75" customHeight="1">
      <c r="A46" s="231"/>
      <c r="B46" s="232"/>
      <c r="C46" s="218"/>
      <c r="D46" s="218"/>
      <c r="E46" s="216"/>
      <c r="F46" s="216"/>
      <c r="G46" s="285"/>
    </row>
    <row r="47" spans="1:7" ht="15">
      <c r="A47" s="286"/>
      <c r="B47" s="235" t="s">
        <v>42</v>
      </c>
      <c r="C47" s="235"/>
      <c r="D47" s="287"/>
      <c r="E47" s="218"/>
      <c r="F47" s="218"/>
      <c r="G47" s="288"/>
    </row>
    <row r="48" spans="1:8" ht="19.5" customHeight="1">
      <c r="A48" s="289"/>
      <c r="B48" s="287" t="s">
        <v>8</v>
      </c>
      <c r="C48" s="287"/>
      <c r="D48" s="235"/>
      <c r="E48" s="218"/>
      <c r="F48" s="218"/>
      <c r="G48" s="288"/>
      <c r="H48" s="79"/>
    </row>
    <row r="49" spans="1:7" ht="15">
      <c r="A49" s="289"/>
      <c r="B49" s="287" t="s">
        <v>7</v>
      </c>
      <c r="C49" s="287"/>
      <c r="D49" s="235"/>
      <c r="E49" s="218"/>
      <c r="F49" s="218"/>
      <c r="G49" s="288"/>
    </row>
    <row r="50" spans="1:8" ht="15">
      <c r="A50" s="289"/>
      <c r="B50" s="287" t="s">
        <v>90</v>
      </c>
      <c r="C50" s="235"/>
      <c r="D50" s="235"/>
      <c r="E50" s="218"/>
      <c r="F50" s="218"/>
      <c r="G50" s="288"/>
      <c r="H50" s="79"/>
    </row>
    <row r="51" spans="1:7" ht="15.75" thickBot="1">
      <c r="A51" s="290"/>
      <c r="B51" s="291"/>
      <c r="C51" s="292"/>
      <c r="D51" s="292"/>
      <c r="E51" s="293"/>
      <c r="F51" s="293"/>
      <c r="G51" s="294"/>
    </row>
    <row r="52" ht="15.75" thickTop="1">
      <c r="A52" s="19"/>
    </row>
    <row r="64" ht="15"/>
    <row r="65" ht="15"/>
    <row r="66" ht="15"/>
  </sheetData>
  <sheetProtection selectLockedCells="1" selectUnlockedCells="1"/>
  <mergeCells count="6">
    <mergeCell ref="A7:A8"/>
    <mergeCell ref="B7:C8"/>
    <mergeCell ref="D7:D8"/>
    <mergeCell ref="F1:G1"/>
    <mergeCell ref="C2:E2"/>
    <mergeCell ref="F2:G2"/>
  </mergeCells>
  <printOptions horizontalCentered="1"/>
  <pageMargins left="0.5118110236220472" right="0.5118110236220472" top="1.1811023622047245" bottom="0.7874015748031497" header="0.5118110236220472" footer="0.5118110236220472"/>
  <pageSetup fitToHeight="2" horizontalDpi="600" verticalDpi="600" orientation="landscape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53"/>
  <sheetViews>
    <sheetView showGridLines="0" tabSelected="1" zoomScalePageLayoutView="0" workbookViewId="0" topLeftCell="A1">
      <selection activeCell="D42" sqref="D42"/>
    </sheetView>
  </sheetViews>
  <sheetFormatPr defaultColWidth="9.140625" defaultRowHeight="15"/>
  <cols>
    <col min="1" max="1" width="10.00390625" style="1" customWidth="1"/>
    <col min="2" max="2" width="63.8515625" style="1" customWidth="1"/>
    <col min="3" max="3" width="11.421875" style="1" customWidth="1"/>
    <col min="4" max="4" width="12.7109375" style="1" customWidth="1"/>
    <col min="5" max="5" width="14.8515625" style="1" customWidth="1"/>
    <col min="6" max="6" width="13.57421875" style="1" customWidth="1"/>
    <col min="7" max="9" width="12.7109375" style="1" customWidth="1"/>
    <col min="10" max="10" width="10.421875" style="1" customWidth="1"/>
    <col min="11" max="11" width="13.8515625" style="1" hidden="1" customWidth="1"/>
    <col min="12" max="13" width="9.140625" style="1" hidden="1" customWidth="1"/>
    <col min="14" max="16384" width="9.140625" style="1" customWidth="1"/>
  </cols>
  <sheetData>
    <row r="1" spans="1:236" ht="20.25" customHeight="1" thickTop="1">
      <c r="A1" s="38"/>
      <c r="B1" s="17"/>
      <c r="C1" s="17"/>
      <c r="D1" s="17"/>
      <c r="E1" s="17"/>
      <c r="F1" s="17"/>
      <c r="G1" s="17"/>
      <c r="H1" s="17"/>
      <c r="I1" s="17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</row>
    <row r="2" spans="1:236" ht="15">
      <c r="A2" s="18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</row>
    <row r="3" spans="1:236" ht="15">
      <c r="A3" s="18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</row>
    <row r="4" spans="1:236" ht="15">
      <c r="A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</row>
    <row r="5" spans="1:236" ht="29.25" customHeight="1">
      <c r="A5" s="413" t="s">
        <v>72</v>
      </c>
      <c r="B5" s="414"/>
      <c r="C5" s="414"/>
      <c r="D5" s="390"/>
      <c r="E5" s="364"/>
      <c r="F5" s="391" t="str">
        <f>'PLANILHA ORÇAMENTARIA_B1'!D6</f>
        <v>CONTRATO DE REPASSE: CR: 1044.604-96/2017</v>
      </c>
      <c r="G5" s="365"/>
      <c r="H5" s="365"/>
      <c r="I5" s="13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</row>
    <row r="6" spans="1:236" ht="29.25" customHeight="1">
      <c r="A6" s="142" t="s">
        <v>44</v>
      </c>
      <c r="B6" s="415" t="s">
        <v>185</v>
      </c>
      <c r="C6" s="416"/>
      <c r="D6" s="143" t="s">
        <v>20</v>
      </c>
      <c r="E6" s="143"/>
      <c r="F6" s="365" t="s">
        <v>296</v>
      </c>
      <c r="G6" s="145"/>
      <c r="H6" s="145"/>
      <c r="I6" s="13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</row>
    <row r="7" spans="1:236" ht="30.75" customHeight="1">
      <c r="A7" s="142" t="s">
        <v>16</v>
      </c>
      <c r="B7" s="143" t="s">
        <v>45</v>
      </c>
      <c r="C7" s="144"/>
      <c r="D7" s="143" t="s">
        <v>21</v>
      </c>
      <c r="E7" s="143"/>
      <c r="F7" s="381" t="s">
        <v>377</v>
      </c>
      <c r="G7" s="365"/>
      <c r="H7" s="146" t="s">
        <v>43</v>
      </c>
      <c r="I7" s="138">
        <v>0.2637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</row>
    <row r="8" spans="1:236" ht="30" customHeight="1">
      <c r="A8" s="228" t="s">
        <v>356</v>
      </c>
      <c r="B8" s="143" t="str">
        <f>'PLANILHA ORÇAMENTARIA_B1'!B9</f>
        <v>14 DE AGOSTO  DE 2018</v>
      </c>
      <c r="C8" s="229"/>
      <c r="D8" s="143"/>
      <c r="E8" s="143"/>
      <c r="F8" s="316"/>
      <c r="G8" s="230"/>
      <c r="H8" s="316"/>
      <c r="I8" s="323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</row>
    <row r="9" spans="1:236" ht="13.5" customHeight="1" thickBot="1">
      <c r="A9" s="231"/>
      <c r="B9" s="232"/>
      <c r="C9" s="232"/>
      <c r="D9" s="232"/>
      <c r="E9" s="232"/>
      <c r="F9" s="232"/>
      <c r="G9" s="232"/>
      <c r="H9" s="232"/>
      <c r="I9" s="217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</row>
    <row r="10" spans="1:9" s="3" customFormat="1" ht="15.75" hidden="1" thickBot="1">
      <c r="A10" s="231"/>
      <c r="B10" s="232"/>
      <c r="C10" s="232"/>
      <c r="D10" s="232"/>
      <c r="E10" s="232"/>
      <c r="F10" s="232"/>
      <c r="G10" s="232"/>
      <c r="H10" s="232"/>
      <c r="I10" s="217"/>
    </row>
    <row r="11" spans="1:236" ht="15.75" hidden="1" thickBot="1">
      <c r="A11" s="231"/>
      <c r="B11" s="232"/>
      <c r="C11" s="232"/>
      <c r="D11" s="232"/>
      <c r="E11" s="232"/>
      <c r="F11" s="232"/>
      <c r="G11" s="232"/>
      <c r="H11" s="232"/>
      <c r="I11" s="217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</row>
    <row r="12" spans="1:236" ht="15.75" hidden="1" thickBot="1">
      <c r="A12" s="233"/>
      <c r="B12" s="234"/>
      <c r="C12" s="234"/>
      <c r="D12" s="234"/>
      <c r="E12" s="234"/>
      <c r="F12" s="234"/>
      <c r="G12" s="234"/>
      <c r="H12" s="234"/>
      <c r="I12" s="324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</row>
    <row r="13" spans="1:9" ht="15">
      <c r="A13" s="325" t="s">
        <v>25</v>
      </c>
      <c r="B13" s="326" t="s">
        <v>26</v>
      </c>
      <c r="C13" s="326" t="s">
        <v>27</v>
      </c>
      <c r="D13" s="327" t="s">
        <v>28</v>
      </c>
      <c r="E13" s="327" t="s">
        <v>29</v>
      </c>
      <c r="F13" s="327" t="s">
        <v>30</v>
      </c>
      <c r="G13" s="327" t="s">
        <v>31</v>
      </c>
      <c r="H13" s="327" t="s">
        <v>32</v>
      </c>
      <c r="I13" s="328" t="s">
        <v>33</v>
      </c>
    </row>
    <row r="14" spans="1:10" ht="19.5" customHeight="1">
      <c r="A14" s="420" t="str">
        <f>'RESUMO DO ORÇAMENTO_B3'!A10</f>
        <v>01.00</v>
      </c>
      <c r="B14" s="422" t="str">
        <f>'RESUMO DO ORÇAMENTO_B3'!D10</f>
        <v>SERVIÇOS PRELIMINARES E CANTEIRO DE OBRAS</v>
      </c>
      <c r="C14" s="329">
        <f>'RESUMO DO ORÇAMENTO_B3'!G10</f>
        <v>7918.200000000001</v>
      </c>
      <c r="D14" s="330"/>
      <c r="E14" s="330"/>
      <c r="F14" s="330"/>
      <c r="G14" s="330"/>
      <c r="H14" s="331"/>
      <c r="I14" s="332"/>
      <c r="J14" s="88"/>
    </row>
    <row r="15" spans="1:11" ht="19.5" customHeight="1">
      <c r="A15" s="421"/>
      <c r="B15" s="423"/>
      <c r="C15" s="329"/>
      <c r="D15" s="333">
        <f aca="true" t="shared" si="0" ref="D15:I15">$C$14*D14</f>
        <v>0</v>
      </c>
      <c r="E15" s="334">
        <f t="shared" si="0"/>
        <v>0</v>
      </c>
      <c r="F15" s="334">
        <f t="shared" si="0"/>
        <v>0</v>
      </c>
      <c r="G15" s="334">
        <f t="shared" si="0"/>
        <v>0</v>
      </c>
      <c r="H15" s="334">
        <f t="shared" si="0"/>
        <v>0</v>
      </c>
      <c r="I15" s="335">
        <f t="shared" si="0"/>
        <v>0</v>
      </c>
      <c r="J15" s="88"/>
      <c r="K15" s="88"/>
    </row>
    <row r="16" spans="1:10" ht="19.5" customHeight="1">
      <c r="A16" s="420" t="str">
        <f>'RESUMO DO ORÇAMENTO_B3'!A12</f>
        <v>02.00</v>
      </c>
      <c r="B16" s="422" t="str">
        <f>'RESUMO DO ORÇAMENTO_B3'!D12</f>
        <v>SERVIÇOS COMPLEMENTARES E AUXILIARES</v>
      </c>
      <c r="C16" s="329">
        <f>'RESUMO DO ORÇAMENTO_B3'!G12</f>
        <v>1668.82</v>
      </c>
      <c r="D16" s="330"/>
      <c r="E16" s="330"/>
      <c r="F16" s="330"/>
      <c r="G16" s="330"/>
      <c r="H16" s="331"/>
      <c r="I16" s="332"/>
      <c r="J16" s="88"/>
    </row>
    <row r="17" spans="1:11" ht="19.5" customHeight="1">
      <c r="A17" s="421"/>
      <c r="B17" s="423"/>
      <c r="C17" s="329"/>
      <c r="D17" s="336">
        <f>D16*C16</f>
        <v>0</v>
      </c>
      <c r="E17" s="334"/>
      <c r="F17" s="334"/>
      <c r="G17" s="334"/>
      <c r="H17" s="334"/>
      <c r="I17" s="335"/>
      <c r="J17" s="88"/>
      <c r="K17" s="88"/>
    </row>
    <row r="18" spans="1:10" ht="19.5" customHeight="1">
      <c r="A18" s="420" t="str">
        <f>'RESUMO DO ORÇAMENTO_B3'!A14</f>
        <v>03.00</v>
      </c>
      <c r="B18" s="422" t="str">
        <f>'RESUMO DO ORÇAMENTO_B3'!D14</f>
        <v>DEMOLIÇÕES E RETIRADAS</v>
      </c>
      <c r="C18" s="329">
        <f>'RESUMO DO ORÇAMENTO_B3'!G14</f>
        <v>38548.03999999999</v>
      </c>
      <c r="D18" s="330"/>
      <c r="E18" s="330"/>
      <c r="F18" s="330"/>
      <c r="G18" s="330"/>
      <c r="H18" s="331"/>
      <c r="I18" s="332"/>
      <c r="J18" s="88"/>
    </row>
    <row r="19" spans="1:11" ht="19.5" customHeight="1">
      <c r="A19" s="421"/>
      <c r="B19" s="423"/>
      <c r="C19" s="329"/>
      <c r="D19" s="333">
        <f>C18*D18</f>
        <v>0</v>
      </c>
      <c r="E19" s="334">
        <f>C18*E18</f>
        <v>0</v>
      </c>
      <c r="F19" s="334"/>
      <c r="G19" s="334"/>
      <c r="H19" s="334"/>
      <c r="I19" s="335"/>
      <c r="J19" s="88"/>
      <c r="K19" s="88"/>
    </row>
    <row r="20" spans="1:10" ht="19.5" customHeight="1">
      <c r="A20" s="420" t="str">
        <f>'RESUMO DO ORÇAMENTO_B3'!A16</f>
        <v>04.00</v>
      </c>
      <c r="B20" s="422" t="str">
        <f>'RESUMO DO ORÇAMENTO_B3'!D16</f>
        <v>FECHAMENTO COM PLACAS EM DRYWALL</v>
      </c>
      <c r="C20" s="329">
        <f>'RESUMO DO ORÇAMENTO_B3'!G16</f>
        <v>82880.52</v>
      </c>
      <c r="D20" s="330"/>
      <c r="E20" s="330"/>
      <c r="F20" s="330"/>
      <c r="G20" s="330"/>
      <c r="H20" s="331"/>
      <c r="I20" s="332"/>
      <c r="J20" s="88"/>
    </row>
    <row r="21" spans="1:11" ht="19.5" customHeight="1">
      <c r="A21" s="421"/>
      <c r="B21" s="423"/>
      <c r="C21" s="329"/>
      <c r="D21" s="333">
        <f>C20*D20</f>
        <v>0</v>
      </c>
      <c r="E21" s="334">
        <f>C20*E20</f>
        <v>0</v>
      </c>
      <c r="F21" s="334">
        <f>C20*F20</f>
        <v>0</v>
      </c>
      <c r="G21" s="334"/>
      <c r="H21" s="334"/>
      <c r="I21" s="335"/>
      <c r="J21" s="88"/>
      <c r="K21" s="88"/>
    </row>
    <row r="22" spans="1:10" ht="19.5" customHeight="1">
      <c r="A22" s="420" t="str">
        <f>'RESUMO DO ORÇAMENTO_B3'!A18</f>
        <v>05.00</v>
      </c>
      <c r="B22" s="422" t="str">
        <f>'RESUMO DO ORÇAMENTO_B3'!D18</f>
        <v>REVESTIMENTO DE PAREDES</v>
      </c>
      <c r="C22" s="329">
        <f>'RESUMO DO ORÇAMENTO_B3'!G18</f>
        <v>11684.1</v>
      </c>
      <c r="D22" s="330"/>
      <c r="E22" s="330"/>
      <c r="F22" s="330"/>
      <c r="G22" s="330"/>
      <c r="H22" s="331"/>
      <c r="I22" s="332"/>
      <c r="J22" s="88"/>
    </row>
    <row r="23" spans="1:11" ht="19.5" customHeight="1">
      <c r="A23" s="421"/>
      <c r="B23" s="423"/>
      <c r="C23" s="329"/>
      <c r="D23" s="337"/>
      <c r="E23" s="334"/>
      <c r="F23" s="338"/>
      <c r="G23" s="334">
        <f>C22*G22</f>
        <v>0</v>
      </c>
      <c r="H23" s="334"/>
      <c r="I23" s="335"/>
      <c r="J23" s="88"/>
      <c r="K23" s="88"/>
    </row>
    <row r="24" spans="1:10" ht="19.5" customHeight="1">
      <c r="A24" s="420" t="str">
        <f>'RESUMO DO ORÇAMENTO_B3'!A20</f>
        <v>06.00</v>
      </c>
      <c r="B24" s="422" t="str">
        <f>'RESUMO DO ORÇAMENTO_B3'!D20</f>
        <v>REVESTIMENTO DE PISOS</v>
      </c>
      <c r="C24" s="329">
        <f>'RESUMO DO ORÇAMENTO_B3'!G20</f>
        <v>207338.12</v>
      </c>
      <c r="D24" s="330"/>
      <c r="E24" s="330"/>
      <c r="F24" s="330"/>
      <c r="G24" s="330"/>
      <c r="H24" s="331"/>
      <c r="I24" s="332"/>
      <c r="J24" s="88"/>
    </row>
    <row r="25" spans="1:11" ht="19.5" customHeight="1">
      <c r="A25" s="421"/>
      <c r="B25" s="423"/>
      <c r="C25" s="329"/>
      <c r="D25" s="333"/>
      <c r="E25" s="334">
        <f>C24*E24</f>
        <v>0</v>
      </c>
      <c r="F25" s="334">
        <f>C24*F24</f>
        <v>0</v>
      </c>
      <c r="G25" s="334">
        <f>C24*G24</f>
        <v>0</v>
      </c>
      <c r="H25" s="334">
        <f>C24*H24</f>
        <v>0</v>
      </c>
      <c r="I25" s="335"/>
      <c r="J25" s="88"/>
      <c r="K25" s="88"/>
    </row>
    <row r="26" spans="1:11" ht="19.5" customHeight="1">
      <c r="A26" s="420" t="str">
        <f>'RESUMO DO ORÇAMENTO_B3'!A22</f>
        <v>07.00</v>
      </c>
      <c r="B26" s="422" t="str">
        <f>'RESUMO DO ORÇAMENTO_B3'!D22</f>
        <v>FORROS</v>
      </c>
      <c r="C26" s="329">
        <f>'RESUMO DO ORÇAMENTO_B3'!G22</f>
        <v>50984.34</v>
      </c>
      <c r="D26" s="330"/>
      <c r="E26" s="330"/>
      <c r="F26" s="330"/>
      <c r="G26" s="330"/>
      <c r="H26" s="331"/>
      <c r="I26" s="332"/>
      <c r="J26" s="88"/>
      <c r="K26" s="88"/>
    </row>
    <row r="27" spans="1:11" ht="19.5" customHeight="1">
      <c r="A27" s="421"/>
      <c r="B27" s="423"/>
      <c r="C27" s="329"/>
      <c r="D27" s="333">
        <f>C26*D26</f>
        <v>0</v>
      </c>
      <c r="E27" s="334">
        <f>C26*E26</f>
        <v>0</v>
      </c>
      <c r="F27" s="334">
        <f>C26*F26</f>
        <v>0</v>
      </c>
      <c r="G27" s="334">
        <f>C26*G26</f>
        <v>0</v>
      </c>
      <c r="H27" s="334">
        <f>C26*H26</f>
        <v>0</v>
      </c>
      <c r="I27" s="335"/>
      <c r="J27" s="88"/>
      <c r="K27" s="88"/>
    </row>
    <row r="28" spans="1:11" ht="19.5" customHeight="1">
      <c r="A28" s="420" t="str">
        <f>'RESUMO DO ORÇAMENTO_B3'!A24</f>
        <v>08.00</v>
      </c>
      <c r="B28" s="422" t="str">
        <f>'RESUMO DO ORÇAMENTO_B3'!D24</f>
        <v>ESQUADRIAS DE MADEIRA E FERRAGENS</v>
      </c>
      <c r="C28" s="329">
        <f>'RESUMO DO ORÇAMENTO_B3'!G24</f>
        <v>56956.82000000001</v>
      </c>
      <c r="D28" s="330"/>
      <c r="E28" s="330"/>
      <c r="F28" s="330"/>
      <c r="G28" s="330"/>
      <c r="H28" s="331"/>
      <c r="I28" s="332"/>
      <c r="J28" s="88"/>
      <c r="K28" s="88"/>
    </row>
    <row r="29" spans="1:11" ht="19.5" customHeight="1">
      <c r="A29" s="421"/>
      <c r="B29" s="423"/>
      <c r="C29" s="329"/>
      <c r="D29" s="333"/>
      <c r="E29" s="334">
        <f>C28*E28</f>
        <v>0</v>
      </c>
      <c r="F29" s="334">
        <f>C28*F28</f>
        <v>0</v>
      </c>
      <c r="G29" s="334">
        <f>C28*G28</f>
        <v>0</v>
      </c>
      <c r="H29" s="334">
        <f>C28*H28</f>
        <v>0</v>
      </c>
      <c r="I29" s="335"/>
      <c r="J29" s="88"/>
      <c r="K29" s="88"/>
    </row>
    <row r="30" spans="1:11" ht="19.5" customHeight="1">
      <c r="A30" s="424" t="str">
        <f>'RESUMO DO ORÇAMENTO_B3'!A26</f>
        <v>09.00</v>
      </c>
      <c r="B30" s="422" t="str">
        <f>'RESUMO DO ORÇAMENTO_B3'!D26</f>
        <v>APARELHOS SANITÁRIOS E ACESSÓRIOS</v>
      </c>
      <c r="C30" s="329">
        <f>'RESUMO DO ORÇAMENTO_B3'!G26</f>
        <v>43939.46999999999</v>
      </c>
      <c r="D30" s="330"/>
      <c r="E30" s="330"/>
      <c r="F30" s="330"/>
      <c r="G30" s="330"/>
      <c r="H30" s="331"/>
      <c r="I30" s="332"/>
      <c r="J30" s="88"/>
      <c r="K30" s="88"/>
    </row>
    <row r="31" spans="1:11" ht="19.5" customHeight="1">
      <c r="A31" s="421"/>
      <c r="B31" s="423"/>
      <c r="C31" s="329"/>
      <c r="D31" s="333">
        <f>C30*D30</f>
        <v>0</v>
      </c>
      <c r="E31" s="334">
        <f>C30*E30</f>
        <v>0</v>
      </c>
      <c r="F31" s="334"/>
      <c r="G31" s="334"/>
      <c r="H31" s="334">
        <f>C30*H30</f>
        <v>0</v>
      </c>
      <c r="I31" s="335">
        <f>C30*I30</f>
        <v>0</v>
      </c>
      <c r="J31" s="88"/>
      <c r="K31" s="88"/>
    </row>
    <row r="32" spans="1:10" ht="19.5" customHeight="1">
      <c r="A32" s="424" t="str">
        <f>'RESUMO DO ORÇAMENTO_B3'!A28</f>
        <v>10.00</v>
      </c>
      <c r="B32" s="422" t="str">
        <f>'RESUMO DO ORÇAMENTO_B3'!D28</f>
        <v>INSTALAÇÕES HIDRAULICAS</v>
      </c>
      <c r="C32" s="329">
        <f>'RESUMO DO ORÇAMENTO_B3'!G28</f>
        <v>25658.489999999998</v>
      </c>
      <c r="D32" s="330"/>
      <c r="E32" s="330"/>
      <c r="F32" s="330"/>
      <c r="G32" s="330"/>
      <c r="H32" s="331"/>
      <c r="I32" s="332"/>
      <c r="J32" s="88"/>
    </row>
    <row r="33" spans="1:11" ht="19.5" customHeight="1">
      <c r="A33" s="421"/>
      <c r="B33" s="423"/>
      <c r="C33" s="329"/>
      <c r="D33" s="333"/>
      <c r="E33" s="334">
        <f>C32*E32</f>
        <v>0</v>
      </c>
      <c r="F33" s="334">
        <f>C32*F32</f>
        <v>0</v>
      </c>
      <c r="G33" s="334">
        <f>C32*G32</f>
        <v>0</v>
      </c>
      <c r="H33" s="334">
        <f>C32*H32</f>
        <v>0</v>
      </c>
      <c r="I33" s="335">
        <f>C32*I32</f>
        <v>0</v>
      </c>
      <c r="J33" s="88"/>
      <c r="K33" s="88"/>
    </row>
    <row r="34" spans="1:11" ht="19.5" customHeight="1">
      <c r="A34" s="424" t="str">
        <f>'RESUMO DO ORÇAMENTO_B3'!A30</f>
        <v>11.00</v>
      </c>
      <c r="B34" s="422" t="str">
        <f>'RESUMO DO ORÇAMENTO_B3'!D30</f>
        <v>INSTALAÇÕES ELETRICAS</v>
      </c>
      <c r="C34" s="329">
        <f>'RESUMO DO ORÇAMENTO_B3'!G30</f>
        <v>154313.94</v>
      </c>
      <c r="D34" s="330"/>
      <c r="E34" s="330"/>
      <c r="F34" s="330"/>
      <c r="G34" s="330"/>
      <c r="H34" s="331"/>
      <c r="I34" s="332"/>
      <c r="J34" s="88"/>
      <c r="K34" s="88"/>
    </row>
    <row r="35" spans="1:11" ht="19.5" customHeight="1">
      <c r="A35" s="421"/>
      <c r="B35" s="423"/>
      <c r="C35" s="329"/>
      <c r="D35" s="333"/>
      <c r="E35" s="334">
        <f>C34*E34</f>
        <v>0</v>
      </c>
      <c r="F35" s="334">
        <f>C34*F34</f>
        <v>0</v>
      </c>
      <c r="G35" s="334">
        <f>C34*G34</f>
        <v>0</v>
      </c>
      <c r="H35" s="334">
        <f>C34*H34</f>
        <v>0</v>
      </c>
      <c r="I35" s="335">
        <f>C34*I34</f>
        <v>0</v>
      </c>
      <c r="J35" s="88"/>
      <c r="K35" s="88"/>
    </row>
    <row r="36" spans="1:11" ht="19.5" customHeight="1">
      <c r="A36" s="424" t="str">
        <f>'RESUMO DO ORÇAMENTO_B3'!A32</f>
        <v>12.00</v>
      </c>
      <c r="B36" s="422" t="str">
        <f>'RESUMO DO ORÇAMENTO_B3'!D32</f>
        <v>PINTURA</v>
      </c>
      <c r="C36" s="329">
        <f>'RESUMO DO ORÇAMENTO_B3'!G32</f>
        <v>64047.729999999996</v>
      </c>
      <c r="D36" s="330"/>
      <c r="E36" s="330"/>
      <c r="F36" s="330"/>
      <c r="G36" s="330"/>
      <c r="H36" s="331"/>
      <c r="I36" s="332"/>
      <c r="J36" s="88"/>
      <c r="K36" s="88"/>
    </row>
    <row r="37" spans="1:11" ht="19.5" customHeight="1">
      <c r="A37" s="421"/>
      <c r="B37" s="423"/>
      <c r="C37" s="329"/>
      <c r="D37" s="333"/>
      <c r="E37" s="334"/>
      <c r="F37" s="334"/>
      <c r="G37" s="334">
        <f>C36*G36</f>
        <v>0</v>
      </c>
      <c r="H37" s="334">
        <f>C36*H36</f>
        <v>0</v>
      </c>
      <c r="I37" s="335"/>
      <c r="J37" s="88"/>
      <c r="K37" s="88"/>
    </row>
    <row r="38" spans="1:11" ht="19.5" customHeight="1">
      <c r="A38" s="424" t="str">
        <f>'RESUMO DO ORÇAMENTO_B3'!A34</f>
        <v>13.00</v>
      </c>
      <c r="B38" s="422" t="str">
        <f>'RESUMO DO ORÇAMENTO_B3'!D34</f>
        <v>COMUNICAÇÃO VISUAL</v>
      </c>
      <c r="C38" s="329">
        <f>'RESUMO DO ORÇAMENTO_B3'!G34</f>
        <v>3678</v>
      </c>
      <c r="D38" s="330"/>
      <c r="E38" s="330"/>
      <c r="F38" s="330"/>
      <c r="G38" s="330"/>
      <c r="H38" s="331"/>
      <c r="I38" s="332"/>
      <c r="J38" s="88"/>
      <c r="K38" s="88"/>
    </row>
    <row r="39" spans="1:11" ht="19.5" customHeight="1">
      <c r="A39" s="421"/>
      <c r="B39" s="423"/>
      <c r="C39" s="329"/>
      <c r="D39" s="333"/>
      <c r="E39" s="334"/>
      <c r="F39" s="334"/>
      <c r="G39" s="334"/>
      <c r="H39" s="334"/>
      <c r="I39" s="335">
        <f>C38*I38</f>
        <v>0</v>
      </c>
      <c r="J39" s="88"/>
      <c r="K39" s="88"/>
    </row>
    <row r="40" spans="1:11" ht="19.5" customHeight="1">
      <c r="A40" s="424" t="str">
        <f>'RESUMO DO ORÇAMENTO_B3'!A36</f>
        <v>14.00</v>
      </c>
      <c r="B40" s="422" t="str">
        <f>'RESUMO DO ORÇAMENTO_B3'!D36</f>
        <v>MARCENARIA</v>
      </c>
      <c r="C40" s="329">
        <f>'RESUMO DO ORÇAMENTO_B3'!G36</f>
        <v>54817.98</v>
      </c>
      <c r="D40" s="330"/>
      <c r="E40" s="330"/>
      <c r="F40" s="330"/>
      <c r="G40" s="330"/>
      <c r="H40" s="331"/>
      <c r="I40" s="332"/>
      <c r="J40" s="88"/>
      <c r="K40" s="88"/>
    </row>
    <row r="41" spans="1:11" ht="19.5" customHeight="1">
      <c r="A41" s="421"/>
      <c r="B41" s="423"/>
      <c r="C41" s="329"/>
      <c r="D41" s="333"/>
      <c r="E41" s="334"/>
      <c r="F41" s="334">
        <f>C40*F40</f>
        <v>0</v>
      </c>
      <c r="G41" s="334">
        <f>C40*G40</f>
        <v>0</v>
      </c>
      <c r="H41" s="334">
        <f>C40*H40</f>
        <v>0</v>
      </c>
      <c r="I41" s="335">
        <f>C40*I40</f>
        <v>0</v>
      </c>
      <c r="J41" s="88"/>
      <c r="K41" s="88"/>
    </row>
    <row r="42" spans="1:11" ht="19.5" customHeight="1">
      <c r="A42" s="424" t="str">
        <f>'RESUMO DO ORÇAMENTO_B3'!A38</f>
        <v>15.00</v>
      </c>
      <c r="B42" s="422" t="str">
        <f>'RESUMO DO ORÇAMENTO_B3'!D38</f>
        <v>LIMPEZA DA OBRA</v>
      </c>
      <c r="C42" s="329">
        <f>'RESUMO DO ORÇAMENTO_B3'!G38</f>
        <v>2370.14</v>
      </c>
      <c r="D42" s="330"/>
      <c r="E42" s="330"/>
      <c r="F42" s="330"/>
      <c r="G42" s="330"/>
      <c r="H42" s="331"/>
      <c r="I42" s="332"/>
      <c r="J42" s="88"/>
      <c r="K42" s="88"/>
    </row>
    <row r="43" spans="1:11" ht="19.5" customHeight="1">
      <c r="A43" s="421"/>
      <c r="B43" s="423"/>
      <c r="C43" s="329"/>
      <c r="D43" s="333"/>
      <c r="E43" s="334"/>
      <c r="F43" s="334"/>
      <c r="G43" s="334"/>
      <c r="H43" s="334"/>
      <c r="I43" s="335">
        <f>C42*I42</f>
        <v>0</v>
      </c>
      <c r="J43" s="88"/>
      <c r="K43" s="88"/>
    </row>
    <row r="44" spans="1:11" ht="19.5" customHeight="1">
      <c r="A44" s="424" t="str">
        <f>'RESUMO DO ORÇAMENTO_B3'!A40</f>
        <v>16.00</v>
      </c>
      <c r="B44" s="422" t="str">
        <f>'RESUMO DO ORÇAMENTO_B3'!D40</f>
        <v>ADMINISTRAÇÃO LOCAL DA OBRA</v>
      </c>
      <c r="C44" s="329">
        <f>'RESUMO DO ORÇAMENTO_B3'!G40</f>
        <v>42795.29</v>
      </c>
      <c r="D44" s="331"/>
      <c r="E44" s="331"/>
      <c r="F44" s="331"/>
      <c r="G44" s="331"/>
      <c r="H44" s="331"/>
      <c r="I44" s="339"/>
      <c r="J44" s="88"/>
      <c r="K44" s="88"/>
    </row>
    <row r="45" spans="1:10" ht="19.5" customHeight="1">
      <c r="A45" s="421"/>
      <c r="B45" s="423"/>
      <c r="C45" s="329"/>
      <c r="D45" s="333">
        <f>C44*D44</f>
        <v>0</v>
      </c>
      <c r="E45" s="334">
        <f>C44*E44</f>
        <v>0</v>
      </c>
      <c r="F45" s="334">
        <f>C44*F44</f>
        <v>0</v>
      </c>
      <c r="G45" s="334">
        <f>C44*G44</f>
        <v>0</v>
      </c>
      <c r="H45" s="334">
        <f>C44*H44</f>
        <v>0</v>
      </c>
      <c r="I45" s="335">
        <f>C44*I44</f>
        <v>0</v>
      </c>
      <c r="J45" s="88"/>
    </row>
    <row r="46" spans="1:11" ht="24.75" customHeight="1">
      <c r="A46" s="340"/>
      <c r="B46" s="341" t="s">
        <v>55</v>
      </c>
      <c r="C46" s="342">
        <f>SUM(C14:C45)</f>
        <v>849600.0000000001</v>
      </c>
      <c r="D46" s="343">
        <f aca="true" t="shared" si="1" ref="D46:I46">SUM(D45+D43+D41+D39+D37+D35+D33+D31+D29+D27+D25+D23+D21+D19+D17+D15)</f>
        <v>0</v>
      </c>
      <c r="E46" s="343">
        <f t="shared" si="1"/>
        <v>0</v>
      </c>
      <c r="F46" s="343">
        <f t="shared" si="1"/>
        <v>0</v>
      </c>
      <c r="G46" s="343">
        <f t="shared" si="1"/>
        <v>0</v>
      </c>
      <c r="H46" s="343">
        <f t="shared" si="1"/>
        <v>0</v>
      </c>
      <c r="I46" s="343">
        <f t="shared" si="1"/>
        <v>0</v>
      </c>
      <c r="J46" s="44"/>
      <c r="K46" s="88"/>
    </row>
    <row r="47" spans="1:250" s="2" customFormat="1" ht="15">
      <c r="A47" s="344"/>
      <c r="B47" s="345"/>
      <c r="C47" s="346"/>
      <c r="D47" s="346"/>
      <c r="E47" s="346"/>
      <c r="F47" s="346"/>
      <c r="G47" s="346"/>
      <c r="H47" s="346"/>
      <c r="I47" s="347"/>
      <c r="J47" s="1"/>
      <c r="K47" s="88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</row>
    <row r="48" spans="1:250" s="2" customFormat="1" ht="15">
      <c r="A48" s="348"/>
      <c r="B48" s="349" t="s">
        <v>42</v>
      </c>
      <c r="C48" s="350"/>
      <c r="D48" s="351"/>
      <c r="E48" s="352"/>
      <c r="F48" s="352"/>
      <c r="G48" s="352"/>
      <c r="H48" s="353"/>
      <c r="I48" s="35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</row>
    <row r="49" spans="1:250" s="2" customFormat="1" ht="15">
      <c r="A49" s="355"/>
      <c r="B49" s="356" t="s">
        <v>8</v>
      </c>
      <c r="C49" s="357"/>
      <c r="D49" s="357"/>
      <c r="E49" s="357"/>
      <c r="F49" s="357"/>
      <c r="G49" s="357"/>
      <c r="H49" s="353"/>
      <c r="I49" s="35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</row>
    <row r="50" spans="1:250" s="2" customFormat="1" ht="15">
      <c r="A50" s="355"/>
      <c r="B50" s="356" t="s">
        <v>7</v>
      </c>
      <c r="C50" s="357"/>
      <c r="D50" s="351"/>
      <c r="E50" s="352"/>
      <c r="F50" s="352"/>
      <c r="G50" s="352"/>
      <c r="H50" s="353"/>
      <c r="I50" s="35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</row>
    <row r="51" spans="1:250" s="2" customFormat="1" ht="15">
      <c r="A51" s="355"/>
      <c r="B51" s="356" t="s">
        <v>90</v>
      </c>
      <c r="C51" s="350"/>
      <c r="D51" s="351"/>
      <c r="E51" s="352"/>
      <c r="F51" s="352"/>
      <c r="G51" s="352"/>
      <c r="H51" s="353"/>
      <c r="I51" s="35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</row>
    <row r="52" spans="1:9" ht="15.75" thickBot="1">
      <c r="A52" s="358"/>
      <c r="B52" s="359"/>
      <c r="C52" s="360"/>
      <c r="D52" s="360"/>
      <c r="E52" s="360"/>
      <c r="F52" s="361"/>
      <c r="G52" s="361"/>
      <c r="H52" s="362"/>
      <c r="I52" s="363"/>
    </row>
    <row r="53" ht="15.75" thickTop="1">
      <c r="R53" s="5"/>
    </row>
  </sheetData>
  <sheetProtection selectLockedCells="1" selectUnlockedCells="1"/>
  <mergeCells count="34">
    <mergeCell ref="A42:A43"/>
    <mergeCell ref="B42:B43"/>
    <mergeCell ref="A44:A45"/>
    <mergeCell ref="B44:B45"/>
    <mergeCell ref="A36:A37"/>
    <mergeCell ref="B36:B37"/>
    <mergeCell ref="A38:A39"/>
    <mergeCell ref="B38:B39"/>
    <mergeCell ref="A40:A41"/>
    <mergeCell ref="B40:B41"/>
    <mergeCell ref="A5:C5"/>
    <mergeCell ref="B6:C6"/>
    <mergeCell ref="A28:A29"/>
    <mergeCell ref="B28:B29"/>
    <mergeCell ref="A34:A35"/>
    <mergeCell ref="B34:B35"/>
    <mergeCell ref="A30:A31"/>
    <mergeCell ref="B30:B31"/>
    <mergeCell ref="A18:A19"/>
    <mergeCell ref="B18:B19"/>
    <mergeCell ref="A14:A15"/>
    <mergeCell ref="B14:B15"/>
    <mergeCell ref="A16:A17"/>
    <mergeCell ref="B16:B17"/>
    <mergeCell ref="A20:A21"/>
    <mergeCell ref="B20:B21"/>
    <mergeCell ref="A24:A25"/>
    <mergeCell ref="B24:B25"/>
    <mergeCell ref="A32:A33"/>
    <mergeCell ref="B32:B33"/>
    <mergeCell ref="A22:A23"/>
    <mergeCell ref="B22:B23"/>
    <mergeCell ref="A26:A27"/>
    <mergeCell ref="B26:B27"/>
  </mergeCells>
  <printOptions/>
  <pageMargins left="0.9055118110236221" right="0.11811023622047245" top="0.7874015748031497" bottom="0.787401574803149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F93"/>
  <sheetViews>
    <sheetView showGridLines="0" zoomScaleSheetLayoutView="70" zoomScalePageLayoutView="0" workbookViewId="0" topLeftCell="A25">
      <selection activeCell="H18" sqref="H18"/>
    </sheetView>
  </sheetViews>
  <sheetFormatPr defaultColWidth="9.140625" defaultRowHeight="15"/>
  <cols>
    <col min="1" max="1" width="16.7109375" style="1" customWidth="1"/>
    <col min="2" max="2" width="15.140625" style="1" customWidth="1"/>
    <col min="3" max="3" width="56.421875" style="1" customWidth="1"/>
    <col min="4" max="4" width="9.00390625" style="1" customWidth="1"/>
    <col min="5" max="5" width="12.421875" style="1" customWidth="1"/>
    <col min="6" max="6" width="13.421875" style="1" customWidth="1"/>
    <col min="7" max="7" width="18.00390625" style="1" customWidth="1"/>
    <col min="8" max="8" width="33.421875" style="1" customWidth="1"/>
    <col min="9" max="9" width="13.28125" style="1" bestFit="1" customWidth="1"/>
    <col min="10" max="10" width="15.8515625" style="1" customWidth="1"/>
    <col min="11" max="11" width="13.8515625" style="1" bestFit="1" customWidth="1"/>
    <col min="12" max="13" width="9.140625" style="1" customWidth="1"/>
    <col min="14" max="14" width="12.7109375" style="1" bestFit="1" customWidth="1"/>
    <col min="15" max="16384" width="9.140625" style="1" customWidth="1"/>
  </cols>
  <sheetData>
    <row r="1" spans="1:240" ht="20.25" customHeight="1" thickTop="1">
      <c r="A1" s="434"/>
      <c r="B1" s="435"/>
      <c r="C1" s="435"/>
      <c r="D1" s="66"/>
      <c r="E1" s="66"/>
      <c r="F1" s="67"/>
      <c r="G1" s="6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</row>
    <row r="2" spans="1:240" ht="19.5" customHeight="1">
      <c r="A2" s="40"/>
      <c r="B2" s="41"/>
      <c r="C2" s="41"/>
      <c r="D2" s="41"/>
      <c r="E2" s="41"/>
      <c r="F2" s="12"/>
      <c r="G2" s="39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</row>
    <row r="3" spans="1:240" ht="19.5" customHeight="1">
      <c r="A3" s="42"/>
      <c r="B3" s="43"/>
      <c r="C3" s="436"/>
      <c r="D3" s="436"/>
      <c r="E3" s="436"/>
      <c r="F3" s="12"/>
      <c r="G3" s="39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</row>
    <row r="4" spans="1:240" ht="19.5" customHeight="1">
      <c r="A4" s="437" t="str">
        <f>'PLANILHA ORÇAMENTARIA_B1'!A6:C6</f>
        <v>ENCARGOS SOCIAIS DESONERADOS : 88,52% - HORISTA E 50,17% MENSALISTA</v>
      </c>
      <c r="B4" s="438"/>
      <c r="C4" s="438"/>
      <c r="D4" s="59"/>
      <c r="E4" s="91"/>
      <c r="F4" s="92"/>
      <c r="G4" s="93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</row>
    <row r="5" spans="1:240" ht="19.5" customHeight="1">
      <c r="A5" s="55" t="str">
        <f>'PLANILHA ORÇAMENTARIA_B1'!A7</f>
        <v>CLIENTE:</v>
      </c>
      <c r="B5" s="4" t="str">
        <f>'PLANILHA ORÇAMENTARIA_B1'!B7:C7</f>
        <v>ASSOCIAÇÃO DE ASSISTÊNCIA À CRIANÇA DEFICIENTE - REFORMA  DO AMBULATÓRIO- 2º PAVIMENTO</v>
      </c>
      <c r="C5" s="22"/>
      <c r="D5" s="4" t="s">
        <v>20</v>
      </c>
      <c r="E5" s="4"/>
      <c r="F5" s="92" t="s">
        <v>296</v>
      </c>
      <c r="G5" s="60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</row>
    <row r="6" spans="1:240" ht="19.5" customHeight="1">
      <c r="A6" s="55" t="s">
        <v>16</v>
      </c>
      <c r="B6" s="4" t="str">
        <f>'PLANILHA ORÇAMENTARIA_B1'!B8</f>
        <v>RUA PROFESSOR ASCENDINO REIS, 724- VILA CLEMENTINO - SÃO PAULO-SP</v>
      </c>
      <c r="C6" s="22"/>
      <c r="D6" s="4" t="s">
        <v>21</v>
      </c>
      <c r="E6" s="4"/>
      <c r="F6" s="381" t="s">
        <v>377</v>
      </c>
      <c r="G6" s="9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</row>
    <row r="7" spans="1:240" ht="30.75" customHeight="1">
      <c r="A7" s="61" t="s">
        <v>356</v>
      </c>
      <c r="B7" s="62" t="s">
        <v>357</v>
      </c>
      <c r="C7" s="63"/>
      <c r="D7" s="62"/>
      <c r="E7" s="62"/>
      <c r="F7" s="64"/>
      <c r="G7" s="65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</row>
    <row r="8" spans="1:240" ht="17.25" customHeight="1">
      <c r="A8" s="29"/>
      <c r="B8" s="10"/>
      <c r="C8" s="21"/>
      <c r="D8" s="11"/>
      <c r="E8" s="11"/>
      <c r="F8" s="10"/>
      <c r="G8" s="30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</row>
    <row r="9" spans="1:240" ht="17.25" customHeight="1">
      <c r="A9" s="31"/>
      <c r="B9" s="12"/>
      <c r="C9" s="13"/>
      <c r="D9" s="439"/>
      <c r="E9" s="440"/>
      <c r="F9" s="440"/>
      <c r="G9" s="441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</row>
    <row r="10" spans="1:240" ht="9" customHeight="1" thickBot="1">
      <c r="A10" s="48"/>
      <c r="B10" s="49"/>
      <c r="C10" s="50"/>
      <c r="D10" s="442"/>
      <c r="E10" s="443"/>
      <c r="F10" s="443"/>
      <c r="G10" s="444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</row>
    <row r="11" spans="1:7" ht="33" customHeight="1" thickTop="1">
      <c r="A11" s="95" t="s">
        <v>76</v>
      </c>
      <c r="B11" s="96"/>
      <c r="C11" s="181" t="s">
        <v>187</v>
      </c>
      <c r="D11" s="97"/>
      <c r="E11" s="97"/>
      <c r="F11" s="94"/>
      <c r="G11" s="98"/>
    </row>
    <row r="12" spans="1:8" ht="25.5" customHeight="1">
      <c r="A12" s="99" t="s">
        <v>77</v>
      </c>
      <c r="B12" s="100" t="s">
        <v>189</v>
      </c>
      <c r="C12" s="101" t="s">
        <v>196</v>
      </c>
      <c r="D12" s="102"/>
      <c r="E12" s="103" t="s">
        <v>296</v>
      </c>
      <c r="F12" s="104"/>
      <c r="G12" s="105" t="s">
        <v>40</v>
      </c>
      <c r="H12" s="1">
        <v>70212</v>
      </c>
    </row>
    <row r="13" spans="1:8" ht="55.5" customHeight="1">
      <c r="A13" s="106" t="s">
        <v>22</v>
      </c>
      <c r="B13" s="107" t="s">
        <v>75</v>
      </c>
      <c r="C13" s="108" t="s">
        <v>78</v>
      </c>
      <c r="D13" s="109" t="s">
        <v>9</v>
      </c>
      <c r="E13" s="110" t="s">
        <v>79</v>
      </c>
      <c r="F13" s="111" t="s">
        <v>80</v>
      </c>
      <c r="G13" s="112" t="s">
        <v>81</v>
      </c>
      <c r="H13" s="89"/>
    </row>
    <row r="14" spans="1:7" ht="39.75" customHeight="1">
      <c r="A14" s="113" t="s">
        <v>192</v>
      </c>
      <c r="B14" s="114" t="s">
        <v>82</v>
      </c>
      <c r="C14" s="115" t="s">
        <v>193</v>
      </c>
      <c r="D14" s="116" t="s">
        <v>14</v>
      </c>
      <c r="E14" s="117">
        <v>3</v>
      </c>
      <c r="F14" s="118">
        <v>21.95</v>
      </c>
      <c r="G14" s="119">
        <f>TRUNC(E14*F14,2)</f>
        <v>65.85</v>
      </c>
    </row>
    <row r="15" spans="1:8" ht="32.25" customHeight="1">
      <c r="A15" s="113" t="s">
        <v>194</v>
      </c>
      <c r="B15" s="114" t="s">
        <v>82</v>
      </c>
      <c r="C15" s="122" t="s">
        <v>195</v>
      </c>
      <c r="D15" s="116" t="s">
        <v>14</v>
      </c>
      <c r="E15" s="123">
        <v>3</v>
      </c>
      <c r="F15" s="118">
        <v>16.96</v>
      </c>
      <c r="G15" s="119">
        <f>TRUNC(E15*F15,2)</f>
        <v>50.88</v>
      </c>
      <c r="H15" s="90"/>
    </row>
    <row r="16" spans="1:8" ht="32.25" customHeight="1">
      <c r="A16" s="113"/>
      <c r="B16" s="114"/>
      <c r="C16" s="115"/>
      <c r="D16" s="116"/>
      <c r="E16" s="117"/>
      <c r="F16" s="118"/>
      <c r="G16" s="119"/>
      <c r="H16" s="90"/>
    </row>
    <row r="17" spans="1:7" ht="32.25" customHeight="1">
      <c r="A17" s="113"/>
      <c r="B17" s="114"/>
      <c r="C17" s="122"/>
      <c r="D17" s="116"/>
      <c r="E17" s="123"/>
      <c r="F17" s="118"/>
      <c r="G17" s="119"/>
    </row>
    <row r="18" spans="1:8" ht="35.25" customHeight="1">
      <c r="A18" s="120"/>
      <c r="B18" s="124"/>
      <c r="C18" s="425" t="s">
        <v>83</v>
      </c>
      <c r="D18" s="445"/>
      <c r="E18" s="445"/>
      <c r="F18" s="446"/>
      <c r="G18" s="119">
        <f>SUM(G14:G17)</f>
        <v>116.72999999999999</v>
      </c>
      <c r="H18" s="27"/>
    </row>
    <row r="19" spans="1:7" ht="37.5" customHeight="1">
      <c r="A19" s="106" t="s">
        <v>22</v>
      </c>
      <c r="B19" s="107" t="s">
        <v>75</v>
      </c>
      <c r="C19" s="108" t="s">
        <v>84</v>
      </c>
      <c r="D19" s="109" t="s">
        <v>9</v>
      </c>
      <c r="E19" s="110" t="s">
        <v>79</v>
      </c>
      <c r="F19" s="111" t="s">
        <v>80</v>
      </c>
      <c r="G19" s="112" t="s">
        <v>81</v>
      </c>
    </row>
    <row r="20" spans="1:7" ht="45.75" customHeight="1">
      <c r="A20" s="120">
        <v>3532</v>
      </c>
      <c r="B20" s="121" t="s">
        <v>297</v>
      </c>
      <c r="C20" s="310" t="s">
        <v>197</v>
      </c>
      <c r="D20" s="116" t="str">
        <f>'[1]171_I'!$C$1004</f>
        <v>un</v>
      </c>
      <c r="E20" s="309">
        <v>1</v>
      </c>
      <c r="F20" s="118">
        <v>9.84</v>
      </c>
      <c r="G20" s="119">
        <f>TRUNC(E20*F20,2)</f>
        <v>9.84</v>
      </c>
    </row>
    <row r="21" spans="1:7" ht="32.25" customHeight="1">
      <c r="A21" s="120">
        <v>3522</v>
      </c>
      <c r="B21" s="121" t="s">
        <v>297</v>
      </c>
      <c r="C21" s="132" t="s">
        <v>198</v>
      </c>
      <c r="D21" s="116" t="str">
        <f>'[1]171_I'!$C$1004</f>
        <v>un</v>
      </c>
      <c r="E21" s="72">
        <v>3</v>
      </c>
      <c r="F21" s="118">
        <v>2.24</v>
      </c>
      <c r="G21" s="119">
        <f>TRUNC(E21*F21,2)</f>
        <v>6.72</v>
      </c>
    </row>
    <row r="22" spans="1:7" ht="32.25" customHeight="1">
      <c r="A22" s="120">
        <v>7104</v>
      </c>
      <c r="B22" s="121" t="s">
        <v>297</v>
      </c>
      <c r="C22" s="132" t="s">
        <v>199</v>
      </c>
      <c r="D22" s="116" t="str">
        <f>'[1]171_I'!$C$1004</f>
        <v>un</v>
      </c>
      <c r="E22" s="72">
        <v>1</v>
      </c>
      <c r="F22" s="118">
        <v>2.3</v>
      </c>
      <c r="G22" s="119">
        <f>TRUNC(E22*F22,2)</f>
        <v>2.3</v>
      </c>
    </row>
    <row r="23" spans="1:7" ht="32.25" customHeight="1">
      <c r="A23" s="120">
        <v>9868</v>
      </c>
      <c r="B23" s="121" t="s">
        <v>297</v>
      </c>
      <c r="C23" s="132" t="s">
        <v>200</v>
      </c>
      <c r="D23" s="116" t="s">
        <v>6</v>
      </c>
      <c r="E23" s="72">
        <v>6</v>
      </c>
      <c r="F23" s="118">
        <v>2.83</v>
      </c>
      <c r="G23" s="119">
        <f>TRUNC(E23*F23,2)</f>
        <v>16.98</v>
      </c>
    </row>
    <row r="24" spans="1:7" ht="32.25" customHeight="1">
      <c r="A24" s="120"/>
      <c r="B24" s="121"/>
      <c r="C24" s="132"/>
      <c r="D24" s="116"/>
      <c r="E24" s="72"/>
      <c r="F24" s="118"/>
      <c r="G24" s="119"/>
    </row>
    <row r="25" spans="1:7" ht="32.25" customHeight="1">
      <c r="A25" s="120"/>
      <c r="B25" s="121"/>
      <c r="C25" s="132"/>
      <c r="D25" s="116"/>
      <c r="E25" s="72"/>
      <c r="F25" s="118"/>
      <c r="G25" s="119"/>
    </row>
    <row r="26" spans="1:7" ht="32.25" customHeight="1">
      <c r="A26" s="120"/>
      <c r="B26" s="124"/>
      <c r="C26" s="425" t="s">
        <v>85</v>
      </c>
      <c r="D26" s="426"/>
      <c r="E26" s="426"/>
      <c r="F26" s="427"/>
      <c r="G26" s="119">
        <f>SUM(G20:G25)</f>
        <v>35.84</v>
      </c>
    </row>
    <row r="27" spans="1:7" ht="32.25" customHeight="1">
      <c r="A27" s="106" t="s">
        <v>22</v>
      </c>
      <c r="B27" s="107" t="s">
        <v>75</v>
      </c>
      <c r="C27" s="109" t="s">
        <v>86</v>
      </c>
      <c r="D27" s="109" t="s">
        <v>9</v>
      </c>
      <c r="E27" s="110" t="s">
        <v>79</v>
      </c>
      <c r="F27" s="111" t="s">
        <v>80</v>
      </c>
      <c r="G27" s="112" t="s">
        <v>81</v>
      </c>
    </row>
    <row r="28" spans="1:7" ht="32.25" customHeight="1">
      <c r="A28" s="120"/>
      <c r="B28" s="126"/>
      <c r="C28" s="127"/>
      <c r="D28" s="127"/>
      <c r="E28" s="127"/>
      <c r="F28" s="128"/>
      <c r="G28" s="119"/>
    </row>
    <row r="29" spans="1:7" ht="32.25" customHeight="1">
      <c r="A29" s="120"/>
      <c r="B29" s="126"/>
      <c r="C29" s="127"/>
      <c r="D29" s="127"/>
      <c r="E29" s="127"/>
      <c r="F29" s="128"/>
      <c r="G29" s="119"/>
    </row>
    <row r="30" spans="1:7" ht="32.25" customHeight="1">
      <c r="A30" s="120"/>
      <c r="B30" s="126"/>
      <c r="C30" s="428" t="s">
        <v>87</v>
      </c>
      <c r="D30" s="429"/>
      <c r="E30" s="429"/>
      <c r="F30" s="427"/>
      <c r="G30" s="119"/>
    </row>
    <row r="31" spans="1:8" ht="47.25" customHeight="1" thickBot="1">
      <c r="A31" s="129"/>
      <c r="B31" s="130"/>
      <c r="C31" s="430" t="s">
        <v>88</v>
      </c>
      <c r="D31" s="431"/>
      <c r="E31" s="432"/>
      <c r="F31" s="433"/>
      <c r="G31" s="131">
        <f>ROUND(G30+G26+G18,2)</f>
        <v>152.57</v>
      </c>
      <c r="H31" s="27"/>
    </row>
    <row r="32" spans="1:8" ht="32.25" customHeight="1" thickTop="1">
      <c r="A32" s="70"/>
      <c r="B32" s="77"/>
      <c r="C32" s="76"/>
      <c r="D32" s="51"/>
      <c r="E32" s="54"/>
      <c r="F32" s="53"/>
      <c r="G32" s="52"/>
      <c r="H32" s="296"/>
    </row>
    <row r="33" spans="1:8" ht="24.75" customHeight="1">
      <c r="A33" s="56"/>
      <c r="B33" s="57"/>
      <c r="C33" s="20"/>
      <c r="D33" s="20"/>
      <c r="E33" s="26"/>
      <c r="F33" s="26"/>
      <c r="G33" s="32"/>
      <c r="H33" s="44"/>
    </row>
    <row r="34" spans="1:9" ht="17.25" customHeight="1">
      <c r="A34" s="71"/>
      <c r="B34" s="58"/>
      <c r="C34" s="16"/>
      <c r="D34" s="20"/>
      <c r="E34" s="26"/>
      <c r="F34" s="26"/>
      <c r="G34" s="32"/>
      <c r="H34" s="44"/>
      <c r="I34" s="27"/>
    </row>
    <row r="35" spans="1:11" ht="24.75" customHeight="1">
      <c r="A35" s="71"/>
      <c r="B35" s="58"/>
      <c r="C35" s="16"/>
      <c r="D35" s="16"/>
      <c r="E35" s="26"/>
      <c r="F35" s="26"/>
      <c r="G35" s="32"/>
      <c r="H35" s="44"/>
      <c r="I35" s="44"/>
      <c r="K35" s="44"/>
    </row>
    <row r="36" spans="1:10" ht="24.75" customHeight="1">
      <c r="A36" s="71"/>
      <c r="B36" s="58"/>
      <c r="C36" s="20"/>
      <c r="D36" s="16"/>
      <c r="E36" s="26"/>
      <c r="F36" s="26"/>
      <c r="G36" s="32"/>
      <c r="I36" s="44"/>
      <c r="J36" s="44"/>
    </row>
    <row r="37" spans="1:11" ht="15" customHeight="1" thickBot="1">
      <c r="A37" s="74"/>
      <c r="B37" s="75"/>
      <c r="C37" s="37"/>
      <c r="D37" s="34"/>
      <c r="E37" s="35"/>
      <c r="F37" s="35"/>
      <c r="G37" s="36"/>
      <c r="I37" s="44"/>
      <c r="K37" s="44"/>
    </row>
    <row r="38" spans="1:7" ht="9" customHeight="1" thickBot="1" thickTop="1">
      <c r="A38" s="33"/>
      <c r="B38" s="24"/>
      <c r="C38" s="34"/>
      <c r="D38" s="34"/>
      <c r="E38" s="35"/>
      <c r="F38" s="35"/>
      <c r="G38" s="36"/>
    </row>
    <row r="39" spans="1:7" ht="24.75" customHeight="1" thickTop="1">
      <c r="A39" s="6"/>
      <c r="B39" s="6"/>
      <c r="C39" s="6"/>
      <c r="D39" s="6"/>
      <c r="E39" s="6"/>
      <c r="F39" s="6"/>
      <c r="G39" s="8"/>
    </row>
    <row r="40" spans="1:7" ht="24.75" customHeight="1">
      <c r="A40" s="6"/>
      <c r="B40" s="6"/>
      <c r="C40" s="6"/>
      <c r="D40" s="6"/>
      <c r="E40" s="6"/>
      <c r="F40" s="6"/>
      <c r="G40" s="8"/>
    </row>
    <row r="41" spans="1:7" ht="24.75" customHeight="1">
      <c r="A41" s="6"/>
      <c r="B41" s="6"/>
      <c r="C41" s="6"/>
      <c r="D41" s="6"/>
      <c r="E41" s="6"/>
      <c r="F41" s="6"/>
      <c r="G41" s="8"/>
    </row>
    <row r="42" spans="1:7" ht="24.75" customHeight="1">
      <c r="A42" s="6"/>
      <c r="B42" s="6"/>
      <c r="C42" s="6"/>
      <c r="D42" s="6"/>
      <c r="E42" s="6"/>
      <c r="F42" s="6"/>
      <c r="G42" s="27"/>
    </row>
    <row r="43" spans="1:7" ht="24.75" customHeight="1">
      <c r="A43" s="6"/>
      <c r="B43" s="6"/>
      <c r="C43" s="6"/>
      <c r="D43" s="6"/>
      <c r="E43" s="6"/>
      <c r="F43" s="6"/>
      <c r="G43" s="27"/>
    </row>
    <row r="44" spans="1:7" ht="24.75" customHeight="1">
      <c r="A44" s="6"/>
      <c r="B44" s="6"/>
      <c r="C44" s="6"/>
      <c r="D44" s="6"/>
      <c r="E44" s="6"/>
      <c r="F44" s="6"/>
      <c r="G44" s="27"/>
    </row>
    <row r="45" spans="1:7" ht="24.75" customHeight="1">
      <c r="A45" s="6"/>
      <c r="B45" s="6"/>
      <c r="C45" s="6"/>
      <c r="D45" s="6"/>
      <c r="E45" s="6"/>
      <c r="F45" s="6"/>
      <c r="G45" s="27"/>
    </row>
    <row r="46" spans="1:7" ht="24.75" customHeight="1">
      <c r="A46" s="6"/>
      <c r="B46" s="6"/>
      <c r="C46" s="6"/>
      <c r="D46" s="6"/>
      <c r="E46" s="8"/>
      <c r="F46" s="8"/>
      <c r="G46" s="27"/>
    </row>
    <row r="47" spans="1:7" ht="24.75" customHeight="1">
      <c r="A47" s="6"/>
      <c r="B47" s="6"/>
      <c r="C47" s="6"/>
      <c r="D47" s="6"/>
      <c r="E47" s="8"/>
      <c r="F47" s="8"/>
      <c r="G47" s="27"/>
    </row>
    <row r="48" spans="1:7" ht="24.75" customHeight="1">
      <c r="A48" s="6"/>
      <c r="B48" s="6"/>
      <c r="C48" s="6"/>
      <c r="D48" s="6"/>
      <c r="E48" s="8"/>
      <c r="F48" s="8"/>
      <c r="G48" s="27"/>
    </row>
    <row r="49" spans="1:7" ht="24.75" customHeight="1">
      <c r="A49" s="6"/>
      <c r="B49" s="6"/>
      <c r="C49" s="6"/>
      <c r="D49" s="6"/>
      <c r="E49" s="6"/>
      <c r="F49" s="6"/>
      <c r="G49" s="27"/>
    </row>
    <row r="50" spans="1:7" ht="24.75" customHeight="1">
      <c r="A50" s="6"/>
      <c r="B50" s="6"/>
      <c r="C50" s="6"/>
      <c r="D50" s="6"/>
      <c r="E50" s="6"/>
      <c r="F50" s="6"/>
      <c r="G50" s="8"/>
    </row>
    <row r="51" spans="1:7" ht="24.75" customHeight="1">
      <c r="A51" s="6"/>
      <c r="B51" s="6"/>
      <c r="C51" s="6"/>
      <c r="D51" s="6"/>
      <c r="E51" s="6"/>
      <c r="F51" s="6"/>
      <c r="G51" s="6"/>
    </row>
    <row r="52" spans="1:7" ht="24.75" customHeight="1">
      <c r="A52" s="6"/>
      <c r="B52" s="6"/>
      <c r="C52" s="6"/>
      <c r="D52" s="6"/>
      <c r="E52" s="8"/>
      <c r="F52" s="8"/>
      <c r="G52" s="8"/>
    </row>
    <row r="53" spans="1:7" ht="24.75" customHeight="1">
      <c r="A53" s="6"/>
      <c r="B53" s="6"/>
      <c r="C53" s="6"/>
      <c r="D53" s="6"/>
      <c r="E53" s="8"/>
      <c r="F53" s="8"/>
      <c r="G53" s="8"/>
    </row>
    <row r="54" spans="1:7" ht="24.75" customHeight="1">
      <c r="A54" s="6"/>
      <c r="B54" s="6"/>
      <c r="C54" s="6"/>
      <c r="D54" s="6"/>
      <c r="E54" s="6"/>
      <c r="F54" s="6"/>
      <c r="G54" s="8"/>
    </row>
    <row r="55" spans="1:7" ht="24.75" customHeight="1">
      <c r="A55" s="6"/>
      <c r="B55" s="6"/>
      <c r="C55" s="6"/>
      <c r="D55" s="6"/>
      <c r="E55" s="6"/>
      <c r="F55" s="6"/>
      <c r="G55" s="8"/>
    </row>
    <row r="56" spans="1:7" ht="24.75" customHeight="1">
      <c r="A56" s="6"/>
      <c r="B56" s="6"/>
      <c r="C56" s="6"/>
      <c r="D56" s="6"/>
      <c r="E56" s="6"/>
      <c r="F56" s="6"/>
      <c r="G56" s="6"/>
    </row>
    <row r="57" spans="1:7" ht="24.75" customHeight="1">
      <c r="A57" s="6"/>
      <c r="B57" s="6"/>
      <c r="C57" s="6"/>
      <c r="D57" s="6"/>
      <c r="E57" s="8"/>
      <c r="F57" s="8"/>
      <c r="G57" s="8"/>
    </row>
    <row r="58" spans="1:7" ht="24.75" customHeight="1">
      <c r="A58" s="6"/>
      <c r="B58" s="6"/>
      <c r="C58" s="6"/>
      <c r="D58" s="6"/>
      <c r="E58" s="6"/>
      <c r="F58" s="6"/>
      <c r="G58" s="8"/>
    </row>
    <row r="59" spans="1:7" ht="24.75" customHeight="1">
      <c r="A59" s="6"/>
      <c r="B59" s="6"/>
      <c r="C59" s="6"/>
      <c r="D59" s="6"/>
      <c r="E59" s="6"/>
      <c r="F59" s="6"/>
      <c r="G59" s="8"/>
    </row>
    <row r="60" spans="1:7" ht="24.75" customHeight="1">
      <c r="A60" s="6"/>
      <c r="B60" s="6"/>
      <c r="C60" s="6"/>
      <c r="D60" s="6"/>
      <c r="E60" s="6"/>
      <c r="F60" s="6"/>
      <c r="G60" s="6"/>
    </row>
    <row r="61" spans="1:7" ht="24.75" customHeight="1">
      <c r="A61" s="6"/>
      <c r="B61" s="6"/>
      <c r="C61" s="6"/>
      <c r="D61" s="6"/>
      <c r="E61" s="8"/>
      <c r="F61" s="8"/>
      <c r="G61" s="8"/>
    </row>
    <row r="62" spans="1:7" ht="24.75" customHeight="1">
      <c r="A62" s="6"/>
      <c r="B62" s="6"/>
      <c r="C62" s="6"/>
      <c r="D62" s="6"/>
      <c r="E62" s="8"/>
      <c r="F62" s="8"/>
      <c r="G62" s="8"/>
    </row>
    <row r="63" spans="1:7" ht="24.75" customHeight="1">
      <c r="A63" s="6"/>
      <c r="B63" s="6"/>
      <c r="C63" s="6"/>
      <c r="D63" s="6"/>
      <c r="E63" s="6"/>
      <c r="F63" s="6"/>
      <c r="G63" s="8"/>
    </row>
    <row r="64" spans="1:7" ht="24.75" customHeight="1">
      <c r="A64" s="6"/>
      <c r="B64" s="6"/>
      <c r="C64" s="6"/>
      <c r="D64" s="6"/>
      <c r="E64" s="6"/>
      <c r="F64" s="6"/>
      <c r="G64" s="8"/>
    </row>
    <row r="65" spans="1:7" ht="24.75" customHeight="1">
      <c r="A65" s="6"/>
      <c r="B65" s="6"/>
      <c r="C65" s="6"/>
      <c r="D65" s="6"/>
      <c r="E65" s="6"/>
      <c r="F65" s="6"/>
      <c r="G65" s="6"/>
    </row>
    <row r="66" spans="1:7" ht="24.75" customHeight="1">
      <c r="A66" s="6"/>
      <c r="B66" s="6"/>
      <c r="C66" s="6"/>
      <c r="D66" s="6"/>
      <c r="E66" s="8"/>
      <c r="F66" s="8"/>
      <c r="G66" s="8"/>
    </row>
    <row r="67" spans="1:7" ht="24.75" customHeight="1">
      <c r="A67" s="6"/>
      <c r="B67" s="6"/>
      <c r="C67" s="6"/>
      <c r="D67" s="6"/>
      <c r="E67" s="8"/>
      <c r="F67" s="8"/>
      <c r="G67" s="8"/>
    </row>
    <row r="68" spans="1:7" ht="24.75" customHeight="1">
      <c r="A68" s="6"/>
      <c r="B68" s="6"/>
      <c r="C68" s="6"/>
      <c r="D68" s="6"/>
      <c r="E68" s="6"/>
      <c r="F68" s="6"/>
      <c r="G68" s="8"/>
    </row>
    <row r="69" spans="1:7" ht="24.75" customHeight="1">
      <c r="A69" s="6"/>
      <c r="B69" s="6"/>
      <c r="C69" s="6"/>
      <c r="D69" s="6"/>
      <c r="E69" s="6"/>
      <c r="F69" s="6"/>
      <c r="G69" s="6"/>
    </row>
    <row r="70" spans="1:7" ht="24.75" customHeight="1">
      <c r="A70" s="6"/>
      <c r="B70" s="6"/>
      <c r="C70" s="6"/>
      <c r="D70" s="7"/>
      <c r="E70" s="9"/>
      <c r="F70" s="9"/>
      <c r="G70" s="9"/>
    </row>
    <row r="71" spans="1:7" ht="24.75" customHeight="1">
      <c r="A71" s="8"/>
      <c r="B71" s="8"/>
      <c r="C71" s="6"/>
      <c r="D71" s="6"/>
      <c r="E71" s="6"/>
      <c r="F71" s="6"/>
      <c r="G71" s="6"/>
    </row>
    <row r="72" spans="1:7" ht="24.75" customHeight="1">
      <c r="A72" s="8"/>
      <c r="B72" s="8"/>
      <c r="C72" s="6"/>
      <c r="D72" s="6"/>
      <c r="E72" s="6"/>
      <c r="F72" s="6"/>
      <c r="G72" s="6"/>
    </row>
    <row r="73" spans="1:7" ht="24.75" customHeight="1">
      <c r="A73" s="8"/>
      <c r="B73" s="8"/>
      <c r="C73" s="6"/>
      <c r="D73" s="6"/>
      <c r="E73" s="6"/>
      <c r="F73" s="6"/>
      <c r="G73" s="6"/>
    </row>
    <row r="74" spans="1:7" ht="24.75" customHeight="1">
      <c r="A74" s="8"/>
      <c r="B74" s="8"/>
      <c r="C74" s="6"/>
      <c r="D74" s="6"/>
      <c r="E74" s="7"/>
      <c r="F74" s="9"/>
      <c r="G74" s="9"/>
    </row>
    <row r="75" spans="1:7" ht="24.75" customHeight="1">
      <c r="A75" s="6"/>
      <c r="B75" s="6"/>
      <c r="C75" s="6"/>
      <c r="D75" s="6"/>
      <c r="E75" s="6"/>
      <c r="F75" s="6"/>
      <c r="G75" s="6"/>
    </row>
    <row r="76" spans="1:7" ht="24.75" customHeight="1">
      <c r="A76" s="6"/>
      <c r="B76" s="6"/>
      <c r="C76" s="6"/>
      <c r="D76" s="6"/>
      <c r="E76" s="6"/>
      <c r="F76" s="6"/>
      <c r="G76" s="6"/>
    </row>
    <row r="77" spans="1:7" ht="24.75" customHeight="1">
      <c r="A77" s="6"/>
      <c r="B77" s="6"/>
      <c r="C77" s="6"/>
      <c r="D77" s="6"/>
      <c r="E77" s="6"/>
      <c r="F77" s="6"/>
      <c r="G77" s="6"/>
    </row>
    <row r="78" spans="1:7" ht="24.75" customHeight="1">
      <c r="A78" s="6"/>
      <c r="B78" s="6"/>
      <c r="C78" s="6"/>
      <c r="D78" s="6"/>
      <c r="E78" s="6"/>
      <c r="F78" s="6"/>
      <c r="G78" s="6"/>
    </row>
    <row r="79" spans="1:7" ht="24.75" customHeight="1">
      <c r="A79" s="6"/>
      <c r="B79" s="6"/>
      <c r="C79" s="6"/>
      <c r="D79" s="6"/>
      <c r="E79" s="6"/>
      <c r="F79" s="6"/>
      <c r="G79" s="6"/>
    </row>
    <row r="80" spans="1:7" ht="24.75" customHeight="1">
      <c r="A80" s="6"/>
      <c r="B80" s="6"/>
      <c r="C80" s="6"/>
      <c r="D80" s="6"/>
      <c r="E80" s="6"/>
      <c r="F80" s="6"/>
      <c r="G80" s="6"/>
    </row>
    <row r="81" spans="1:7" ht="24.75" customHeight="1">
      <c r="A81" s="6"/>
      <c r="B81" s="6"/>
      <c r="C81" s="6"/>
      <c r="D81" s="6"/>
      <c r="E81" s="6"/>
      <c r="F81" s="6"/>
      <c r="G81" s="6"/>
    </row>
    <row r="82" spans="1:7" ht="24.75" customHeight="1">
      <c r="A82" s="6"/>
      <c r="B82" s="6"/>
      <c r="C82" s="6"/>
      <c r="D82" s="6"/>
      <c r="E82" s="6"/>
      <c r="F82" s="6"/>
      <c r="G82" s="6"/>
    </row>
    <row r="83" spans="1:7" ht="24.75" customHeight="1">
      <c r="A83" s="6"/>
      <c r="B83" s="6"/>
      <c r="C83" s="6"/>
      <c r="D83" s="6"/>
      <c r="E83" s="6"/>
      <c r="F83" s="6"/>
      <c r="G83" s="6"/>
    </row>
    <row r="84" spans="1:7" ht="24.75" customHeight="1">
      <c r="A84" s="6"/>
      <c r="B84" s="6"/>
      <c r="C84" s="6"/>
      <c r="D84" s="6"/>
      <c r="E84" s="6"/>
      <c r="F84" s="6"/>
      <c r="G84" s="6"/>
    </row>
    <row r="85" spans="1:7" ht="24.75" customHeight="1">
      <c r="A85" s="6"/>
      <c r="B85" s="6"/>
      <c r="C85" s="6"/>
      <c r="D85" s="6"/>
      <c r="E85" s="6"/>
      <c r="F85" s="6"/>
      <c r="G85" s="6"/>
    </row>
    <row r="86" spans="1:7" ht="24.75" customHeight="1">
      <c r="A86" s="6"/>
      <c r="B86" s="6"/>
      <c r="C86" s="6"/>
      <c r="D86" s="6"/>
      <c r="E86" s="6"/>
      <c r="F86" s="6"/>
      <c r="G86" s="6"/>
    </row>
    <row r="87" spans="1:7" ht="24.75" customHeight="1">
      <c r="A87" s="6"/>
      <c r="B87" s="6"/>
      <c r="C87" s="6"/>
      <c r="D87" s="6"/>
      <c r="E87" s="6"/>
      <c r="F87" s="6"/>
      <c r="G87" s="6"/>
    </row>
    <row r="88" spans="1:7" ht="24.75" customHeight="1">
      <c r="A88" s="6"/>
      <c r="B88" s="6"/>
      <c r="C88" s="6"/>
      <c r="D88" s="6"/>
      <c r="E88" s="6"/>
      <c r="F88" s="6"/>
      <c r="G88" s="6"/>
    </row>
    <row r="89" spans="1:7" ht="24.75" customHeight="1">
      <c r="A89" s="6"/>
      <c r="B89" s="6"/>
      <c r="C89" s="6"/>
      <c r="D89" s="6"/>
      <c r="E89" s="6"/>
      <c r="F89" s="6"/>
      <c r="G89" s="6"/>
    </row>
    <row r="90" spans="1:7" ht="24.75" customHeight="1">
      <c r="A90" s="6"/>
      <c r="B90" s="6"/>
      <c r="C90" s="6"/>
      <c r="D90" s="6"/>
      <c r="E90" s="6"/>
      <c r="F90" s="6"/>
      <c r="G90" s="6"/>
    </row>
    <row r="91" spans="1:7" ht="24.75" customHeight="1">
      <c r="A91" s="6"/>
      <c r="B91" s="6"/>
      <c r="C91" s="6"/>
      <c r="D91" s="6"/>
      <c r="E91" s="6"/>
      <c r="F91" s="6"/>
      <c r="G91" s="6"/>
    </row>
    <row r="92" spans="1:7" ht="24.75" customHeight="1">
      <c r="A92" s="6"/>
      <c r="B92" s="6"/>
      <c r="C92" s="6"/>
      <c r="D92" s="6"/>
      <c r="E92" s="6"/>
      <c r="F92" s="6"/>
      <c r="G92" s="6"/>
    </row>
    <row r="93" spans="1:7" ht="24.75" customHeight="1">
      <c r="A93" s="6"/>
      <c r="B93" s="6"/>
      <c r="C93" s="6"/>
      <c r="D93" s="6"/>
      <c r="E93" s="6"/>
      <c r="F93" s="6"/>
      <c r="G93" s="6"/>
    </row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</sheetData>
  <sheetProtection selectLockedCells="1" selectUnlockedCells="1"/>
  <mergeCells count="9">
    <mergeCell ref="C26:F26"/>
    <mergeCell ref="C30:F30"/>
    <mergeCell ref="C31:F31"/>
    <mergeCell ref="A1:C1"/>
    <mergeCell ref="C3:E3"/>
    <mergeCell ref="A4:C4"/>
    <mergeCell ref="D9:G9"/>
    <mergeCell ref="D10:G10"/>
    <mergeCell ref="C18:F18"/>
  </mergeCells>
  <conditionalFormatting sqref="A29">
    <cfRule type="expression" priority="1" dxfId="12" stopIfTrue="1">
      <formula>AND($A29&lt;&gt;"COMPOSICAO",$A29&lt;&gt;"INSUMO",$A29&lt;&gt;"")</formula>
    </cfRule>
    <cfRule type="expression" priority="2" dxfId="13" stopIfTrue="1">
      <formula>AND(OR($A29="COMPOSICAO",$A29="INSUMO",$A29&lt;&gt;""),$A29&lt;&gt;"")</formula>
    </cfRule>
  </conditionalFormatting>
  <printOptions/>
  <pageMargins left="0.5118110236220472" right="0.5118110236220472" top="0.7874015748031497" bottom="0.7874015748031497" header="0.5118110236220472" footer="0.5118110236220472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F93"/>
  <sheetViews>
    <sheetView showGridLines="0" zoomScaleSheetLayoutView="70" zoomScalePageLayoutView="0" workbookViewId="0" topLeftCell="A1">
      <selection activeCell="F7" sqref="F7"/>
    </sheetView>
  </sheetViews>
  <sheetFormatPr defaultColWidth="9.140625" defaultRowHeight="15"/>
  <cols>
    <col min="1" max="1" width="16.7109375" style="1" customWidth="1"/>
    <col min="2" max="2" width="15.140625" style="1" customWidth="1"/>
    <col min="3" max="3" width="62.140625" style="1" customWidth="1"/>
    <col min="4" max="4" width="9.00390625" style="1" customWidth="1"/>
    <col min="5" max="5" width="12.421875" style="1" customWidth="1"/>
    <col min="6" max="6" width="13.421875" style="1" customWidth="1"/>
    <col min="7" max="7" width="18.00390625" style="1" customWidth="1"/>
    <col min="8" max="8" width="33.421875" style="1" customWidth="1"/>
    <col min="9" max="9" width="13.28125" style="1" bestFit="1" customWidth="1"/>
    <col min="10" max="10" width="15.8515625" style="1" customWidth="1"/>
    <col min="11" max="11" width="13.8515625" style="1" bestFit="1" customWidth="1"/>
    <col min="12" max="13" width="9.140625" style="1" customWidth="1"/>
    <col min="14" max="14" width="12.7109375" style="1" bestFit="1" customWidth="1"/>
    <col min="15" max="16384" width="9.140625" style="1" customWidth="1"/>
  </cols>
  <sheetData>
    <row r="1" spans="1:240" ht="20.25" customHeight="1" thickTop="1">
      <c r="A1" s="434"/>
      <c r="B1" s="435"/>
      <c r="C1" s="435"/>
      <c r="D1" s="66"/>
      <c r="E1" s="66"/>
      <c r="F1" s="67"/>
      <c r="G1" s="6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</row>
    <row r="2" spans="1:240" ht="19.5" customHeight="1">
      <c r="A2" s="40"/>
      <c r="B2" s="41"/>
      <c r="C2" s="41"/>
      <c r="D2" s="41"/>
      <c r="E2" s="41"/>
      <c r="F2" s="12"/>
      <c r="G2" s="39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</row>
    <row r="3" spans="1:240" ht="19.5" customHeight="1">
      <c r="A3" s="42"/>
      <c r="B3" s="43"/>
      <c r="C3" s="436"/>
      <c r="D3" s="436"/>
      <c r="E3" s="436"/>
      <c r="F3" s="12"/>
      <c r="G3" s="39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</row>
    <row r="4" spans="1:240" ht="19.5" customHeight="1">
      <c r="A4" s="437" t="str">
        <f>'PLANILHA ORÇAMENTARIA_B1'!A6:C6</f>
        <v>ENCARGOS SOCIAIS DESONERADOS : 88,52% - HORISTA E 50,17% MENSALISTA</v>
      </c>
      <c r="B4" s="438"/>
      <c r="C4" s="438"/>
      <c r="D4" s="59"/>
      <c r="E4" s="91"/>
      <c r="F4" s="92"/>
      <c r="G4" s="93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</row>
    <row r="5" spans="1:240" ht="19.5" customHeight="1">
      <c r="A5" s="55" t="str">
        <f>'PLANILHA ORÇAMENTARIA_B1'!A7</f>
        <v>CLIENTE:</v>
      </c>
      <c r="B5" s="4" t="str">
        <f>'PLANILHA ORÇAMENTARIA_B1'!B7:C7</f>
        <v>ASSOCIAÇÃO DE ASSISTÊNCIA À CRIANÇA DEFICIENTE - REFORMA  DO AMBULATÓRIO- 2º PAVIMENTO</v>
      </c>
      <c r="C5" s="22"/>
      <c r="D5" s="4" t="s">
        <v>20</v>
      </c>
      <c r="E5" s="4"/>
      <c r="F5" s="92" t="s">
        <v>296</v>
      </c>
      <c r="G5" s="60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</row>
    <row r="6" spans="1:240" ht="19.5" customHeight="1">
      <c r="A6" s="55" t="s">
        <v>16</v>
      </c>
      <c r="B6" s="4" t="str">
        <f>'PLANILHA ORÇAMENTARIA_B1'!B8</f>
        <v>RUA PROFESSOR ASCENDINO REIS, 724- VILA CLEMENTINO - SÃO PAULO-SP</v>
      </c>
      <c r="C6" s="22"/>
      <c r="D6" s="4" t="s">
        <v>21</v>
      </c>
      <c r="E6" s="4"/>
      <c r="F6" s="381" t="s">
        <v>377</v>
      </c>
      <c r="G6" s="9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</row>
    <row r="7" spans="1:240" ht="30.75" customHeight="1">
      <c r="A7" s="61" t="s">
        <v>356</v>
      </c>
      <c r="B7" s="62" t="s">
        <v>357</v>
      </c>
      <c r="C7" s="63"/>
      <c r="D7" s="62"/>
      <c r="E7" s="62"/>
      <c r="F7" s="64"/>
      <c r="G7" s="65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</row>
    <row r="8" spans="1:240" ht="17.25" customHeight="1">
      <c r="A8" s="29"/>
      <c r="B8" s="10"/>
      <c r="C8" s="21"/>
      <c r="D8" s="11"/>
      <c r="E8" s="11"/>
      <c r="F8" s="10"/>
      <c r="G8" s="30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</row>
    <row r="9" spans="1:240" ht="17.25" customHeight="1">
      <c r="A9" s="31"/>
      <c r="B9" s="12"/>
      <c r="C9" s="13"/>
      <c r="D9" s="439"/>
      <c r="E9" s="440"/>
      <c r="F9" s="440"/>
      <c r="G9" s="441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</row>
    <row r="10" spans="1:240" ht="9" customHeight="1" thickBot="1">
      <c r="A10" s="48"/>
      <c r="B10" s="49"/>
      <c r="C10" s="50"/>
      <c r="D10" s="442"/>
      <c r="E10" s="443"/>
      <c r="F10" s="443"/>
      <c r="G10" s="444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</row>
    <row r="11" spans="1:7" ht="33" customHeight="1" thickTop="1">
      <c r="A11" s="95" t="s">
        <v>76</v>
      </c>
      <c r="B11" s="96"/>
      <c r="C11" s="181" t="str">
        <f>'PLANILHA ORÇAMENTARIA_B1'!C94</f>
        <v>PONTO DE ESGOTO EMPVC - Ø 50MM</v>
      </c>
      <c r="D11" s="97"/>
      <c r="E11" s="97"/>
      <c r="F11" s="94"/>
      <c r="G11" s="98"/>
    </row>
    <row r="12" spans="1:8" ht="25.5" customHeight="1">
      <c r="A12" s="99" t="s">
        <v>77</v>
      </c>
      <c r="B12" s="100" t="s">
        <v>189</v>
      </c>
      <c r="C12" s="101" t="s">
        <v>201</v>
      </c>
      <c r="D12" s="102"/>
      <c r="E12" s="103" t="s">
        <v>296</v>
      </c>
      <c r="F12" s="104"/>
      <c r="G12" s="105" t="s">
        <v>89</v>
      </c>
      <c r="H12" s="1">
        <v>70212</v>
      </c>
    </row>
    <row r="13" spans="1:8" ht="55.5" customHeight="1">
      <c r="A13" s="106" t="s">
        <v>22</v>
      </c>
      <c r="B13" s="107" t="s">
        <v>75</v>
      </c>
      <c r="C13" s="108" t="s">
        <v>78</v>
      </c>
      <c r="D13" s="109" t="s">
        <v>9</v>
      </c>
      <c r="E13" s="110" t="s">
        <v>79</v>
      </c>
      <c r="F13" s="111" t="s">
        <v>80</v>
      </c>
      <c r="G13" s="112" t="s">
        <v>81</v>
      </c>
      <c r="H13" s="89"/>
    </row>
    <row r="14" spans="1:7" ht="39.75" customHeight="1">
      <c r="A14" s="113" t="s">
        <v>192</v>
      </c>
      <c r="B14" s="114" t="s">
        <v>82</v>
      </c>
      <c r="C14" s="115" t="s">
        <v>193</v>
      </c>
      <c r="D14" s="116" t="s">
        <v>14</v>
      </c>
      <c r="E14" s="117">
        <v>3</v>
      </c>
      <c r="F14" s="118">
        <v>21.95</v>
      </c>
      <c r="G14" s="119">
        <f>TRUNC(E14*F14,2)</f>
        <v>65.85</v>
      </c>
    </row>
    <row r="15" spans="1:8" ht="32.25" customHeight="1">
      <c r="A15" s="113" t="s">
        <v>194</v>
      </c>
      <c r="B15" s="114" t="s">
        <v>82</v>
      </c>
      <c r="C15" s="122" t="s">
        <v>195</v>
      </c>
      <c r="D15" s="116" t="s">
        <v>14</v>
      </c>
      <c r="E15" s="123">
        <v>3</v>
      </c>
      <c r="F15" s="118">
        <v>16.96</v>
      </c>
      <c r="G15" s="119">
        <f>TRUNC(E15*F15,2)</f>
        <v>50.88</v>
      </c>
      <c r="H15" s="90"/>
    </row>
    <row r="16" spans="1:8" ht="32.25" customHeight="1">
      <c r="A16" s="113"/>
      <c r="B16" s="114"/>
      <c r="C16" s="115"/>
      <c r="D16" s="116"/>
      <c r="E16" s="117"/>
      <c r="F16" s="118"/>
      <c r="G16" s="119"/>
      <c r="H16" s="90"/>
    </row>
    <row r="17" spans="1:7" ht="32.25" customHeight="1">
      <c r="A17" s="113"/>
      <c r="B17" s="114"/>
      <c r="C17" s="122"/>
      <c r="D17" s="116"/>
      <c r="E17" s="123"/>
      <c r="F17" s="118"/>
      <c r="G17" s="119"/>
    </row>
    <row r="18" spans="1:8" ht="35.25" customHeight="1">
      <c r="A18" s="120"/>
      <c r="B18" s="124"/>
      <c r="C18" s="425" t="s">
        <v>83</v>
      </c>
      <c r="D18" s="445"/>
      <c r="E18" s="445"/>
      <c r="F18" s="446"/>
      <c r="G18" s="119">
        <f>SUM(G14:G17)</f>
        <v>116.72999999999999</v>
      </c>
      <c r="H18" s="27" t="e">
        <f>#REF!</f>
        <v>#REF!</v>
      </c>
    </row>
    <row r="19" spans="1:7" ht="37.5" customHeight="1">
      <c r="A19" s="106" t="s">
        <v>22</v>
      </c>
      <c r="B19" s="107" t="s">
        <v>75</v>
      </c>
      <c r="C19" s="108" t="s">
        <v>84</v>
      </c>
      <c r="D19" s="109" t="s">
        <v>9</v>
      </c>
      <c r="E19" s="110" t="s">
        <v>79</v>
      </c>
      <c r="F19" s="111" t="s">
        <v>80</v>
      </c>
      <c r="G19" s="112" t="s">
        <v>81</v>
      </c>
    </row>
    <row r="20" spans="1:7" ht="45.75" customHeight="1">
      <c r="A20" s="120">
        <v>3526</v>
      </c>
      <c r="B20" s="121" t="s">
        <v>297</v>
      </c>
      <c r="C20" s="310" t="s">
        <v>207</v>
      </c>
      <c r="D20" s="116" t="str">
        <f>'[1]171_I'!$C$1004</f>
        <v>un</v>
      </c>
      <c r="E20" s="309">
        <v>2</v>
      </c>
      <c r="F20" s="118">
        <v>1.78</v>
      </c>
      <c r="G20" s="119">
        <f>TRUNC(E20*F20,2)</f>
        <v>3.56</v>
      </c>
    </row>
    <row r="21" spans="1:7" ht="32.25" customHeight="1">
      <c r="A21" s="120">
        <v>3518</v>
      </c>
      <c r="B21" s="121" t="s">
        <v>297</v>
      </c>
      <c r="C21" s="132" t="s">
        <v>208</v>
      </c>
      <c r="D21" s="116" t="str">
        <f>'[1]171_I'!$C$1004</f>
        <v>un</v>
      </c>
      <c r="E21" s="72">
        <v>1</v>
      </c>
      <c r="F21" s="118">
        <v>2.32</v>
      </c>
      <c r="G21" s="119">
        <f>TRUNC(E21*F21,2)</f>
        <v>2.32</v>
      </c>
    </row>
    <row r="22" spans="1:7" ht="32.25" customHeight="1">
      <c r="A22" s="120">
        <v>7097</v>
      </c>
      <c r="B22" s="121" t="s">
        <v>297</v>
      </c>
      <c r="C22" s="132" t="s">
        <v>203</v>
      </c>
      <c r="D22" s="116" t="str">
        <f>'[1]171_I'!$C$1004</f>
        <v>un</v>
      </c>
      <c r="E22" s="72">
        <v>1</v>
      </c>
      <c r="F22" s="118">
        <v>5.03</v>
      </c>
      <c r="G22" s="119">
        <f>TRUNC(E22*F22,2)</f>
        <v>5.03</v>
      </c>
    </row>
    <row r="23" spans="1:7" ht="32.25" customHeight="1">
      <c r="A23" s="120">
        <v>20068</v>
      </c>
      <c r="B23" s="121" t="s">
        <v>297</v>
      </c>
      <c r="C23" s="132" t="s">
        <v>202</v>
      </c>
      <c r="D23" s="116" t="s">
        <v>6</v>
      </c>
      <c r="E23" s="72">
        <v>6</v>
      </c>
      <c r="F23" s="118">
        <v>9.13</v>
      </c>
      <c r="G23" s="119">
        <f>TRUNC(E23*F23,2)</f>
        <v>54.78</v>
      </c>
    </row>
    <row r="24" spans="1:7" ht="32.25" customHeight="1">
      <c r="A24" s="120"/>
      <c r="B24" s="121"/>
      <c r="C24" s="132"/>
      <c r="D24" s="116"/>
      <c r="E24" s="72"/>
      <c r="F24" s="118"/>
      <c r="G24" s="119"/>
    </row>
    <row r="25" spans="1:7" ht="32.25" customHeight="1">
      <c r="A25" s="120"/>
      <c r="B25" s="121"/>
      <c r="C25" s="132"/>
      <c r="D25" s="116"/>
      <c r="E25" s="72"/>
      <c r="F25" s="118"/>
      <c r="G25" s="119"/>
    </row>
    <row r="26" spans="1:7" ht="32.25" customHeight="1">
      <c r="A26" s="120"/>
      <c r="B26" s="124"/>
      <c r="C26" s="425" t="s">
        <v>85</v>
      </c>
      <c r="D26" s="426"/>
      <c r="E26" s="426"/>
      <c r="F26" s="427"/>
      <c r="G26" s="119">
        <f>SUM(G20:G25)</f>
        <v>65.69</v>
      </c>
    </row>
    <row r="27" spans="1:7" ht="32.25" customHeight="1">
      <c r="A27" s="106" t="s">
        <v>22</v>
      </c>
      <c r="B27" s="107" t="s">
        <v>75</v>
      </c>
      <c r="C27" s="109" t="s">
        <v>86</v>
      </c>
      <c r="D27" s="109" t="s">
        <v>9</v>
      </c>
      <c r="E27" s="110" t="s">
        <v>79</v>
      </c>
      <c r="F27" s="111" t="s">
        <v>80</v>
      </c>
      <c r="G27" s="112" t="s">
        <v>81</v>
      </c>
    </row>
    <row r="28" spans="1:7" ht="32.25" customHeight="1">
      <c r="A28" s="120"/>
      <c r="B28" s="126"/>
      <c r="C28" s="127"/>
      <c r="D28" s="127"/>
      <c r="E28" s="127"/>
      <c r="F28" s="128"/>
      <c r="G28" s="119"/>
    </row>
    <row r="29" spans="1:7" ht="32.25" customHeight="1">
      <c r="A29" s="120"/>
      <c r="B29" s="126"/>
      <c r="C29" s="127"/>
      <c r="D29" s="127"/>
      <c r="E29" s="127"/>
      <c r="F29" s="128"/>
      <c r="G29" s="119"/>
    </row>
    <row r="30" spans="1:7" ht="32.25" customHeight="1">
      <c r="A30" s="120"/>
      <c r="B30" s="126"/>
      <c r="C30" s="428" t="s">
        <v>87</v>
      </c>
      <c r="D30" s="429"/>
      <c r="E30" s="429"/>
      <c r="F30" s="427"/>
      <c r="G30" s="119"/>
    </row>
    <row r="31" spans="1:8" ht="47.25" customHeight="1" thickBot="1">
      <c r="A31" s="129"/>
      <c r="B31" s="130"/>
      <c r="C31" s="430" t="s">
        <v>88</v>
      </c>
      <c r="D31" s="431"/>
      <c r="E31" s="432"/>
      <c r="F31" s="433"/>
      <c r="G31" s="131">
        <f>ROUND(G30+G26+G18,2)</f>
        <v>182.42</v>
      </c>
      <c r="H31" s="27"/>
    </row>
    <row r="32" spans="1:8" ht="32.25" customHeight="1" thickTop="1">
      <c r="A32" s="70"/>
      <c r="B32" s="77"/>
      <c r="C32" s="76"/>
      <c r="D32" s="51"/>
      <c r="E32" s="54"/>
      <c r="F32" s="53"/>
      <c r="G32" s="52"/>
      <c r="H32" s="296"/>
    </row>
    <row r="33" spans="1:8" ht="24.75" customHeight="1">
      <c r="A33" s="56"/>
      <c r="B33" s="57"/>
      <c r="C33" s="20"/>
      <c r="D33" s="20"/>
      <c r="E33" s="26"/>
      <c r="F33" s="26"/>
      <c r="G33" s="32"/>
      <c r="H33" s="44"/>
    </row>
    <row r="34" spans="1:9" ht="17.25" customHeight="1">
      <c r="A34" s="71"/>
      <c r="B34" s="58"/>
      <c r="C34" s="16"/>
      <c r="D34" s="20"/>
      <c r="E34" s="26"/>
      <c r="F34" s="26"/>
      <c r="G34" s="32"/>
      <c r="H34" s="44"/>
      <c r="I34" s="27"/>
    </row>
    <row r="35" spans="1:11" ht="24.75" customHeight="1">
      <c r="A35" s="71"/>
      <c r="B35" s="58"/>
      <c r="C35" s="16"/>
      <c r="D35" s="16"/>
      <c r="E35" s="26"/>
      <c r="F35" s="26"/>
      <c r="G35" s="32"/>
      <c r="H35" s="44"/>
      <c r="I35" s="44"/>
      <c r="K35" s="44"/>
    </row>
    <row r="36" spans="1:10" ht="24.75" customHeight="1">
      <c r="A36" s="71"/>
      <c r="B36" s="58"/>
      <c r="C36" s="20"/>
      <c r="D36" s="16"/>
      <c r="E36" s="26"/>
      <c r="F36" s="26"/>
      <c r="G36" s="32"/>
      <c r="I36" s="44"/>
      <c r="J36" s="44"/>
    </row>
    <row r="37" spans="1:11" ht="15" customHeight="1" thickBot="1">
      <c r="A37" s="74"/>
      <c r="B37" s="75"/>
      <c r="C37" s="37"/>
      <c r="D37" s="34"/>
      <c r="E37" s="35"/>
      <c r="F37" s="35"/>
      <c r="G37" s="36"/>
      <c r="I37" s="44"/>
      <c r="K37" s="44"/>
    </row>
    <row r="38" spans="1:7" ht="9" customHeight="1" thickBot="1" thickTop="1">
      <c r="A38" s="33"/>
      <c r="B38" s="24"/>
      <c r="C38" s="34"/>
      <c r="D38" s="34"/>
      <c r="E38" s="35"/>
      <c r="F38" s="35"/>
      <c r="G38" s="36"/>
    </row>
    <row r="39" spans="1:7" ht="24.75" customHeight="1" thickTop="1">
      <c r="A39" s="6"/>
      <c r="B39" s="6"/>
      <c r="C39" s="6"/>
      <c r="D39" s="6"/>
      <c r="E39" s="6"/>
      <c r="F39" s="6"/>
      <c r="G39" s="8"/>
    </row>
    <row r="40" spans="1:7" ht="24.75" customHeight="1">
      <c r="A40" s="6"/>
      <c r="B40" s="6"/>
      <c r="C40" s="6"/>
      <c r="D40" s="6"/>
      <c r="E40" s="6"/>
      <c r="F40" s="6"/>
      <c r="G40" s="8"/>
    </row>
    <row r="41" spans="1:7" ht="24.75" customHeight="1">
      <c r="A41" s="6"/>
      <c r="B41" s="6"/>
      <c r="C41" s="6"/>
      <c r="D41" s="6"/>
      <c r="E41" s="6"/>
      <c r="F41" s="6"/>
      <c r="G41" s="8"/>
    </row>
    <row r="42" spans="1:7" ht="24.75" customHeight="1">
      <c r="A42" s="6"/>
      <c r="B42" s="6"/>
      <c r="C42" s="6"/>
      <c r="D42" s="6"/>
      <c r="E42" s="6"/>
      <c r="F42" s="6"/>
      <c r="G42" s="27"/>
    </row>
    <row r="43" spans="1:7" ht="24.75" customHeight="1">
      <c r="A43" s="6"/>
      <c r="B43" s="6"/>
      <c r="C43" s="6"/>
      <c r="D43" s="6"/>
      <c r="E43" s="6"/>
      <c r="F43" s="6"/>
      <c r="G43" s="27"/>
    </row>
    <row r="44" spans="1:7" ht="24.75" customHeight="1">
      <c r="A44" s="6"/>
      <c r="B44" s="6"/>
      <c r="C44" s="6"/>
      <c r="D44" s="6"/>
      <c r="E44" s="6"/>
      <c r="F44" s="6"/>
      <c r="G44" s="27"/>
    </row>
    <row r="45" spans="1:7" ht="24.75" customHeight="1">
      <c r="A45" s="6"/>
      <c r="B45" s="6"/>
      <c r="C45" s="6"/>
      <c r="D45" s="6"/>
      <c r="E45" s="6"/>
      <c r="F45" s="6"/>
      <c r="G45" s="27"/>
    </row>
    <row r="46" spans="1:7" ht="24.75" customHeight="1">
      <c r="A46" s="6"/>
      <c r="B46" s="6"/>
      <c r="C46" s="6"/>
      <c r="D46" s="6"/>
      <c r="E46" s="8"/>
      <c r="F46" s="8"/>
      <c r="G46" s="27"/>
    </row>
    <row r="47" spans="1:7" ht="24.75" customHeight="1">
      <c r="A47" s="6"/>
      <c r="B47" s="6"/>
      <c r="C47" s="6"/>
      <c r="D47" s="6"/>
      <c r="E47" s="8"/>
      <c r="F47" s="8"/>
      <c r="G47" s="27"/>
    </row>
    <row r="48" spans="1:7" ht="24.75" customHeight="1">
      <c r="A48" s="6"/>
      <c r="B48" s="6"/>
      <c r="C48" s="6"/>
      <c r="D48" s="6"/>
      <c r="E48" s="8"/>
      <c r="F48" s="8"/>
      <c r="G48" s="27"/>
    </row>
    <row r="49" spans="1:7" ht="24.75" customHeight="1">
      <c r="A49" s="6"/>
      <c r="B49" s="6"/>
      <c r="C49" s="6"/>
      <c r="D49" s="6"/>
      <c r="E49" s="6"/>
      <c r="F49" s="6"/>
      <c r="G49" s="27"/>
    </row>
    <row r="50" spans="1:7" ht="24.75" customHeight="1">
      <c r="A50" s="6"/>
      <c r="B50" s="6"/>
      <c r="C50" s="6"/>
      <c r="D50" s="6"/>
      <c r="E50" s="6"/>
      <c r="F50" s="6"/>
      <c r="G50" s="8"/>
    </row>
    <row r="51" spans="1:7" ht="24.75" customHeight="1">
      <c r="A51" s="6"/>
      <c r="B51" s="6"/>
      <c r="C51" s="6"/>
      <c r="D51" s="6"/>
      <c r="E51" s="6"/>
      <c r="F51" s="6"/>
      <c r="G51" s="6"/>
    </row>
    <row r="52" spans="1:7" ht="24.75" customHeight="1">
      <c r="A52" s="6"/>
      <c r="B52" s="6"/>
      <c r="C52" s="6"/>
      <c r="D52" s="6"/>
      <c r="E52" s="8"/>
      <c r="F52" s="8"/>
      <c r="G52" s="8"/>
    </row>
    <row r="53" spans="1:7" ht="24.75" customHeight="1">
      <c r="A53" s="6"/>
      <c r="B53" s="6"/>
      <c r="C53" s="6"/>
      <c r="D53" s="6"/>
      <c r="E53" s="8"/>
      <c r="F53" s="8"/>
      <c r="G53" s="8"/>
    </row>
    <row r="54" spans="1:7" ht="24.75" customHeight="1">
      <c r="A54" s="6"/>
      <c r="B54" s="6"/>
      <c r="C54" s="6"/>
      <c r="D54" s="6"/>
      <c r="E54" s="6"/>
      <c r="F54" s="6"/>
      <c r="G54" s="8"/>
    </row>
    <row r="55" spans="1:7" ht="24.75" customHeight="1">
      <c r="A55" s="6"/>
      <c r="B55" s="6"/>
      <c r="C55" s="6"/>
      <c r="D55" s="6"/>
      <c r="E55" s="6"/>
      <c r="F55" s="6"/>
      <c r="G55" s="8"/>
    </row>
    <row r="56" spans="1:7" ht="24.75" customHeight="1">
      <c r="A56" s="6"/>
      <c r="B56" s="6"/>
      <c r="C56" s="6"/>
      <c r="D56" s="6"/>
      <c r="E56" s="6"/>
      <c r="F56" s="6"/>
      <c r="G56" s="6"/>
    </row>
    <row r="57" spans="1:7" ht="24.75" customHeight="1">
      <c r="A57" s="6"/>
      <c r="B57" s="6"/>
      <c r="C57" s="6"/>
      <c r="D57" s="6"/>
      <c r="E57" s="8"/>
      <c r="F57" s="8"/>
      <c r="G57" s="8"/>
    </row>
    <row r="58" spans="1:7" ht="24.75" customHeight="1">
      <c r="A58" s="6"/>
      <c r="B58" s="6"/>
      <c r="C58" s="6"/>
      <c r="D58" s="6"/>
      <c r="E58" s="6"/>
      <c r="F58" s="6"/>
      <c r="G58" s="8"/>
    </row>
    <row r="59" spans="1:7" ht="24.75" customHeight="1">
      <c r="A59" s="6"/>
      <c r="B59" s="6"/>
      <c r="C59" s="6"/>
      <c r="D59" s="6"/>
      <c r="E59" s="6"/>
      <c r="F59" s="6"/>
      <c r="G59" s="8"/>
    </row>
    <row r="60" spans="1:7" ht="24.75" customHeight="1">
      <c r="A60" s="6"/>
      <c r="B60" s="6"/>
      <c r="C60" s="6"/>
      <c r="D60" s="6"/>
      <c r="E60" s="6"/>
      <c r="F60" s="6"/>
      <c r="G60" s="6"/>
    </row>
    <row r="61" spans="1:7" ht="24.75" customHeight="1">
      <c r="A61" s="6"/>
      <c r="B61" s="6"/>
      <c r="C61" s="6"/>
      <c r="D61" s="6"/>
      <c r="E61" s="8"/>
      <c r="F61" s="8"/>
      <c r="G61" s="8"/>
    </row>
    <row r="62" spans="1:7" ht="24.75" customHeight="1">
      <c r="A62" s="6"/>
      <c r="B62" s="6"/>
      <c r="C62" s="6"/>
      <c r="D62" s="6"/>
      <c r="E62" s="8"/>
      <c r="F62" s="8"/>
      <c r="G62" s="8"/>
    </row>
    <row r="63" spans="1:7" ht="24.75" customHeight="1">
      <c r="A63" s="6"/>
      <c r="B63" s="6"/>
      <c r="C63" s="6"/>
      <c r="D63" s="6"/>
      <c r="E63" s="6"/>
      <c r="F63" s="6"/>
      <c r="G63" s="8"/>
    </row>
    <row r="64" spans="1:7" ht="24.75" customHeight="1">
      <c r="A64" s="6"/>
      <c r="B64" s="6"/>
      <c r="C64" s="6"/>
      <c r="D64" s="6"/>
      <c r="E64" s="6"/>
      <c r="F64" s="6"/>
      <c r="G64" s="8"/>
    </row>
    <row r="65" spans="1:7" ht="24.75" customHeight="1">
      <c r="A65" s="6"/>
      <c r="B65" s="6"/>
      <c r="C65" s="6"/>
      <c r="D65" s="6"/>
      <c r="E65" s="6"/>
      <c r="F65" s="6"/>
      <c r="G65" s="6"/>
    </row>
    <row r="66" spans="1:7" ht="24.75" customHeight="1">
      <c r="A66" s="6"/>
      <c r="B66" s="6"/>
      <c r="C66" s="6"/>
      <c r="D66" s="6"/>
      <c r="E66" s="8"/>
      <c r="F66" s="8"/>
      <c r="G66" s="8"/>
    </row>
    <row r="67" spans="1:7" ht="24.75" customHeight="1">
      <c r="A67" s="6"/>
      <c r="B67" s="6"/>
      <c r="C67" s="6"/>
      <c r="D67" s="6"/>
      <c r="E67" s="8"/>
      <c r="F67" s="8"/>
      <c r="G67" s="8"/>
    </row>
    <row r="68" spans="1:7" ht="24.75" customHeight="1">
      <c r="A68" s="6"/>
      <c r="B68" s="6"/>
      <c r="C68" s="6"/>
      <c r="D68" s="6"/>
      <c r="E68" s="6"/>
      <c r="F68" s="6"/>
      <c r="G68" s="8"/>
    </row>
    <row r="69" spans="1:7" ht="24.75" customHeight="1">
      <c r="A69" s="6"/>
      <c r="B69" s="6"/>
      <c r="C69" s="6"/>
      <c r="D69" s="6"/>
      <c r="E69" s="6"/>
      <c r="F69" s="6"/>
      <c r="G69" s="6"/>
    </row>
    <row r="70" spans="1:7" ht="24.75" customHeight="1">
      <c r="A70" s="6"/>
      <c r="B70" s="6"/>
      <c r="C70" s="6"/>
      <c r="D70" s="7"/>
      <c r="E70" s="9"/>
      <c r="F70" s="9"/>
      <c r="G70" s="9"/>
    </row>
    <row r="71" spans="1:7" ht="24.75" customHeight="1">
      <c r="A71" s="8"/>
      <c r="B71" s="8"/>
      <c r="C71" s="6"/>
      <c r="D71" s="6"/>
      <c r="E71" s="6"/>
      <c r="F71" s="6"/>
      <c r="G71" s="6"/>
    </row>
    <row r="72" spans="1:7" ht="24.75" customHeight="1">
      <c r="A72" s="8"/>
      <c r="B72" s="8"/>
      <c r="C72" s="6"/>
      <c r="D72" s="6"/>
      <c r="E72" s="6"/>
      <c r="F72" s="6"/>
      <c r="G72" s="6"/>
    </row>
    <row r="73" spans="1:7" ht="24.75" customHeight="1">
      <c r="A73" s="8"/>
      <c r="B73" s="8"/>
      <c r="C73" s="6"/>
      <c r="D73" s="6"/>
      <c r="E73" s="6"/>
      <c r="F73" s="6"/>
      <c r="G73" s="6"/>
    </row>
    <row r="74" spans="1:7" ht="24.75" customHeight="1">
      <c r="A74" s="8"/>
      <c r="B74" s="8"/>
      <c r="C74" s="6"/>
      <c r="D74" s="6"/>
      <c r="E74" s="7"/>
      <c r="F74" s="9"/>
      <c r="G74" s="9"/>
    </row>
    <row r="75" spans="1:7" ht="24.75" customHeight="1">
      <c r="A75" s="6"/>
      <c r="B75" s="6"/>
      <c r="C75" s="6"/>
      <c r="D75" s="6"/>
      <c r="E75" s="6"/>
      <c r="F75" s="6"/>
      <c r="G75" s="6"/>
    </row>
    <row r="76" spans="1:7" ht="24.75" customHeight="1">
      <c r="A76" s="6"/>
      <c r="B76" s="6"/>
      <c r="C76" s="6"/>
      <c r="D76" s="6"/>
      <c r="E76" s="6"/>
      <c r="F76" s="6"/>
      <c r="G76" s="6"/>
    </row>
    <row r="77" spans="1:7" ht="24.75" customHeight="1">
      <c r="A77" s="6"/>
      <c r="B77" s="6"/>
      <c r="C77" s="6"/>
      <c r="D77" s="6"/>
      <c r="E77" s="6"/>
      <c r="F77" s="6"/>
      <c r="G77" s="6"/>
    </row>
    <row r="78" spans="1:7" ht="24.75" customHeight="1">
      <c r="A78" s="6"/>
      <c r="B78" s="6"/>
      <c r="C78" s="6"/>
      <c r="D78" s="6"/>
      <c r="E78" s="6"/>
      <c r="F78" s="6"/>
      <c r="G78" s="6"/>
    </row>
    <row r="79" spans="1:7" ht="24.75" customHeight="1">
      <c r="A79" s="6"/>
      <c r="B79" s="6"/>
      <c r="C79" s="6"/>
      <c r="D79" s="6"/>
      <c r="E79" s="6"/>
      <c r="F79" s="6"/>
      <c r="G79" s="6"/>
    </row>
    <row r="80" spans="1:7" ht="24.75" customHeight="1">
      <c r="A80" s="6"/>
      <c r="B80" s="6"/>
      <c r="C80" s="6"/>
      <c r="D80" s="6"/>
      <c r="E80" s="6"/>
      <c r="F80" s="6"/>
      <c r="G80" s="6"/>
    </row>
    <row r="81" spans="1:7" ht="24.75" customHeight="1">
      <c r="A81" s="6"/>
      <c r="B81" s="6"/>
      <c r="C81" s="6"/>
      <c r="D81" s="6"/>
      <c r="E81" s="6"/>
      <c r="F81" s="6"/>
      <c r="G81" s="6"/>
    </row>
    <row r="82" spans="1:7" ht="24.75" customHeight="1">
      <c r="A82" s="6"/>
      <c r="B82" s="6"/>
      <c r="C82" s="6"/>
      <c r="D82" s="6"/>
      <c r="E82" s="6"/>
      <c r="F82" s="6"/>
      <c r="G82" s="6"/>
    </row>
    <row r="83" spans="1:7" ht="24.75" customHeight="1">
      <c r="A83" s="6"/>
      <c r="B83" s="6"/>
      <c r="C83" s="6"/>
      <c r="D83" s="6"/>
      <c r="E83" s="6"/>
      <c r="F83" s="6"/>
      <c r="G83" s="6"/>
    </row>
    <row r="84" spans="1:7" ht="24.75" customHeight="1">
      <c r="A84" s="6"/>
      <c r="B84" s="6"/>
      <c r="C84" s="6"/>
      <c r="D84" s="6"/>
      <c r="E84" s="6"/>
      <c r="F84" s="6"/>
      <c r="G84" s="6"/>
    </row>
    <row r="85" spans="1:7" ht="24.75" customHeight="1">
      <c r="A85" s="6"/>
      <c r="B85" s="6"/>
      <c r="C85" s="6"/>
      <c r="D85" s="6"/>
      <c r="E85" s="6"/>
      <c r="F85" s="6"/>
      <c r="G85" s="6"/>
    </row>
    <row r="86" spans="1:7" ht="24.75" customHeight="1">
      <c r="A86" s="6"/>
      <c r="B86" s="6"/>
      <c r="C86" s="6"/>
      <c r="D86" s="6"/>
      <c r="E86" s="6"/>
      <c r="F86" s="6"/>
      <c r="G86" s="6"/>
    </row>
    <row r="87" spans="1:7" ht="24.75" customHeight="1">
      <c r="A87" s="6"/>
      <c r="B87" s="6"/>
      <c r="C87" s="6"/>
      <c r="D87" s="6"/>
      <c r="E87" s="6"/>
      <c r="F87" s="6"/>
      <c r="G87" s="6"/>
    </row>
    <row r="88" spans="1:7" ht="24.75" customHeight="1">
      <c r="A88" s="6"/>
      <c r="B88" s="6"/>
      <c r="C88" s="6"/>
      <c r="D88" s="6"/>
      <c r="E88" s="6"/>
      <c r="F88" s="6"/>
      <c r="G88" s="6"/>
    </row>
    <row r="89" spans="1:7" ht="24.75" customHeight="1">
      <c r="A89" s="6"/>
      <c r="B89" s="6"/>
      <c r="C89" s="6"/>
      <c r="D89" s="6"/>
      <c r="E89" s="6"/>
      <c r="F89" s="6"/>
      <c r="G89" s="6"/>
    </row>
    <row r="90" spans="1:7" ht="24.75" customHeight="1">
      <c r="A90" s="6"/>
      <c r="B90" s="6"/>
      <c r="C90" s="6"/>
      <c r="D90" s="6"/>
      <c r="E90" s="6"/>
      <c r="F90" s="6"/>
      <c r="G90" s="6"/>
    </row>
    <row r="91" spans="1:7" ht="24.75" customHeight="1">
      <c r="A91" s="6"/>
      <c r="B91" s="6"/>
      <c r="C91" s="6"/>
      <c r="D91" s="6"/>
      <c r="E91" s="6"/>
      <c r="F91" s="6"/>
      <c r="G91" s="6"/>
    </row>
    <row r="92" spans="1:7" ht="24.75" customHeight="1">
      <c r="A92" s="6"/>
      <c r="B92" s="6"/>
      <c r="C92" s="6"/>
      <c r="D92" s="6"/>
      <c r="E92" s="6"/>
      <c r="F92" s="6"/>
      <c r="G92" s="6"/>
    </row>
    <row r="93" spans="1:7" ht="24.75" customHeight="1">
      <c r="A93" s="6"/>
      <c r="B93" s="6"/>
      <c r="C93" s="6"/>
      <c r="D93" s="6"/>
      <c r="E93" s="6"/>
      <c r="F93" s="6"/>
      <c r="G93" s="6"/>
    </row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</sheetData>
  <sheetProtection selectLockedCells="1" selectUnlockedCells="1"/>
  <mergeCells count="9">
    <mergeCell ref="C26:F26"/>
    <mergeCell ref="C30:F30"/>
    <mergeCell ref="C31:F31"/>
    <mergeCell ref="A1:C1"/>
    <mergeCell ref="C3:E3"/>
    <mergeCell ref="A4:C4"/>
    <mergeCell ref="D9:G9"/>
    <mergeCell ref="D10:G10"/>
    <mergeCell ref="C18:F18"/>
  </mergeCells>
  <conditionalFormatting sqref="A29">
    <cfRule type="expression" priority="1" dxfId="12" stopIfTrue="1">
      <formula>AND($A29&lt;&gt;"COMPOSICAO",$A29&lt;&gt;"INSUMO",$A29&lt;&gt;"")</formula>
    </cfRule>
    <cfRule type="expression" priority="2" dxfId="13" stopIfTrue="1">
      <formula>AND(OR($A29="COMPOSICAO",$A29="INSUMO",$A29&lt;&gt;""),$A29&lt;&gt;"")</formula>
    </cfRule>
  </conditionalFormatting>
  <printOptions/>
  <pageMargins left="0.5118110236220472" right="0.5118110236220472" top="0.7874015748031497" bottom="0.7874015748031497" header="0.5118110236220472" footer="0.5118110236220472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F93"/>
  <sheetViews>
    <sheetView showGridLines="0" zoomScaleSheetLayoutView="70" zoomScalePageLayoutView="0" workbookViewId="0" topLeftCell="A1">
      <selection activeCell="F7" sqref="F7"/>
    </sheetView>
  </sheetViews>
  <sheetFormatPr defaultColWidth="9.140625" defaultRowHeight="15"/>
  <cols>
    <col min="1" max="1" width="16.7109375" style="1" customWidth="1"/>
    <col min="2" max="2" width="15.140625" style="1" customWidth="1"/>
    <col min="3" max="3" width="62.140625" style="1" customWidth="1"/>
    <col min="4" max="4" width="9.00390625" style="1" customWidth="1"/>
    <col min="5" max="5" width="12.421875" style="1" customWidth="1"/>
    <col min="6" max="6" width="13.421875" style="1" customWidth="1"/>
    <col min="7" max="7" width="18.00390625" style="1" customWidth="1"/>
    <col min="8" max="8" width="33.421875" style="1" customWidth="1"/>
    <col min="9" max="9" width="13.28125" style="1" bestFit="1" customWidth="1"/>
    <col min="10" max="10" width="15.8515625" style="1" customWidth="1"/>
    <col min="11" max="11" width="13.8515625" style="1" bestFit="1" customWidth="1"/>
    <col min="12" max="13" width="9.140625" style="1" customWidth="1"/>
    <col min="14" max="14" width="12.7109375" style="1" bestFit="1" customWidth="1"/>
    <col min="15" max="16384" width="9.140625" style="1" customWidth="1"/>
  </cols>
  <sheetData>
    <row r="1" spans="1:240" ht="20.25" customHeight="1" thickTop="1">
      <c r="A1" s="434"/>
      <c r="B1" s="435"/>
      <c r="C1" s="435"/>
      <c r="D1" s="66"/>
      <c r="E1" s="66"/>
      <c r="F1" s="67"/>
      <c r="G1" s="6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</row>
    <row r="2" spans="1:240" ht="19.5" customHeight="1">
      <c r="A2" s="40"/>
      <c r="B2" s="41"/>
      <c r="C2" s="41"/>
      <c r="D2" s="41"/>
      <c r="E2" s="41"/>
      <c r="F2" s="12"/>
      <c r="G2" s="39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</row>
    <row r="3" spans="1:240" ht="19.5" customHeight="1">
      <c r="A3" s="42"/>
      <c r="B3" s="43"/>
      <c r="C3" s="436"/>
      <c r="D3" s="436"/>
      <c r="E3" s="436"/>
      <c r="F3" s="12"/>
      <c r="G3" s="39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</row>
    <row r="4" spans="1:240" ht="19.5" customHeight="1">
      <c r="A4" s="437" t="str">
        <f>'PLANILHA ORÇAMENTARIA_B1'!A6:C6</f>
        <v>ENCARGOS SOCIAIS DESONERADOS : 88,52% - HORISTA E 50,17% MENSALISTA</v>
      </c>
      <c r="B4" s="438"/>
      <c r="C4" s="438"/>
      <c r="D4" s="59"/>
      <c r="E4" s="91"/>
      <c r="F4" s="92"/>
      <c r="G4" s="93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</row>
    <row r="5" spans="1:240" ht="19.5" customHeight="1">
      <c r="A5" s="55" t="str">
        <f>'PLANILHA ORÇAMENTARIA_B1'!A7</f>
        <v>CLIENTE:</v>
      </c>
      <c r="B5" s="4" t="str">
        <f>'PLANILHA ORÇAMENTARIA_B1'!B7:C7</f>
        <v>ASSOCIAÇÃO DE ASSISTÊNCIA À CRIANÇA DEFICIENTE - REFORMA  DO AMBULATÓRIO- 2º PAVIMENTO</v>
      </c>
      <c r="C5" s="22"/>
      <c r="D5" s="4" t="s">
        <v>20</v>
      </c>
      <c r="E5" s="4"/>
      <c r="F5" s="92" t="s">
        <v>296</v>
      </c>
      <c r="G5" s="60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</row>
    <row r="6" spans="1:240" ht="19.5" customHeight="1">
      <c r="A6" s="55" t="s">
        <v>16</v>
      </c>
      <c r="B6" s="4" t="str">
        <f>'PLANILHA ORÇAMENTARIA_B1'!B8</f>
        <v>RUA PROFESSOR ASCENDINO REIS, 724- VILA CLEMENTINO - SÃO PAULO-SP</v>
      </c>
      <c r="C6" s="22"/>
      <c r="D6" s="4" t="s">
        <v>21</v>
      </c>
      <c r="E6" s="4"/>
      <c r="F6" s="381" t="s">
        <v>377</v>
      </c>
      <c r="G6" s="9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</row>
    <row r="7" spans="1:240" ht="30.75" customHeight="1">
      <c r="A7" s="61" t="s">
        <v>356</v>
      </c>
      <c r="B7" s="62" t="s">
        <v>357</v>
      </c>
      <c r="C7" s="63"/>
      <c r="D7" s="62"/>
      <c r="E7" s="62"/>
      <c r="F7" s="64"/>
      <c r="G7" s="65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</row>
    <row r="8" spans="1:240" ht="17.25" customHeight="1">
      <c r="A8" s="29"/>
      <c r="B8" s="10"/>
      <c r="C8" s="21"/>
      <c r="D8" s="11"/>
      <c r="E8" s="11"/>
      <c r="F8" s="10"/>
      <c r="G8" s="30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</row>
    <row r="9" spans="1:240" ht="17.25" customHeight="1">
      <c r="A9" s="31"/>
      <c r="B9" s="12"/>
      <c r="C9" s="13"/>
      <c r="D9" s="439"/>
      <c r="E9" s="440"/>
      <c r="F9" s="440"/>
      <c r="G9" s="441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</row>
    <row r="10" spans="1:240" ht="9" customHeight="1" thickBot="1">
      <c r="A10" s="48"/>
      <c r="B10" s="49"/>
      <c r="C10" s="50"/>
      <c r="D10" s="442"/>
      <c r="E10" s="443"/>
      <c r="F10" s="443"/>
      <c r="G10" s="444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</row>
    <row r="11" spans="1:7" ht="33" customHeight="1" thickTop="1">
      <c r="A11" s="95" t="s">
        <v>76</v>
      </c>
      <c r="B11" s="96"/>
      <c r="C11" s="181" t="str">
        <f>'PLANILHA ORÇAMENTARIA_B1'!C95</f>
        <v>PONTO DE ESGOTO EMPVC - Ø 100MM</v>
      </c>
      <c r="D11" s="97"/>
      <c r="E11" s="97"/>
      <c r="F11" s="94"/>
      <c r="G11" s="98"/>
    </row>
    <row r="12" spans="1:7" ht="25.5" customHeight="1">
      <c r="A12" s="99" t="s">
        <v>77</v>
      </c>
      <c r="B12" s="100" t="s">
        <v>189</v>
      </c>
      <c r="C12" s="101" t="s">
        <v>204</v>
      </c>
      <c r="D12" s="102"/>
      <c r="E12" s="103" t="s">
        <v>296</v>
      </c>
      <c r="F12" s="104"/>
      <c r="G12" s="105" t="s">
        <v>51</v>
      </c>
    </row>
    <row r="13" spans="1:8" ht="55.5" customHeight="1">
      <c r="A13" s="106" t="s">
        <v>22</v>
      </c>
      <c r="B13" s="107" t="s">
        <v>75</v>
      </c>
      <c r="C13" s="108" t="s">
        <v>78</v>
      </c>
      <c r="D13" s="109" t="s">
        <v>9</v>
      </c>
      <c r="E13" s="110" t="s">
        <v>79</v>
      </c>
      <c r="F13" s="111" t="s">
        <v>80</v>
      </c>
      <c r="G13" s="112" t="s">
        <v>81</v>
      </c>
      <c r="H13" s="89"/>
    </row>
    <row r="14" spans="1:7" ht="39.75" customHeight="1">
      <c r="A14" s="113" t="s">
        <v>192</v>
      </c>
      <c r="B14" s="114" t="s">
        <v>82</v>
      </c>
      <c r="C14" s="115" t="s">
        <v>193</v>
      </c>
      <c r="D14" s="116" t="s">
        <v>14</v>
      </c>
      <c r="E14" s="117">
        <v>3.5</v>
      </c>
      <c r="F14" s="118">
        <v>21.95</v>
      </c>
      <c r="G14" s="119">
        <f>TRUNC(E14*F14,2)</f>
        <v>76.82</v>
      </c>
    </row>
    <row r="15" spans="1:8" ht="32.25" customHeight="1">
      <c r="A15" s="113" t="s">
        <v>194</v>
      </c>
      <c r="B15" s="114" t="s">
        <v>82</v>
      </c>
      <c r="C15" s="122" t="s">
        <v>195</v>
      </c>
      <c r="D15" s="116" t="s">
        <v>14</v>
      </c>
      <c r="E15" s="123">
        <v>3.5</v>
      </c>
      <c r="F15" s="118">
        <v>16.96</v>
      </c>
      <c r="G15" s="119">
        <f>TRUNC(E15*F15,2)</f>
        <v>59.36</v>
      </c>
      <c r="H15" s="90"/>
    </row>
    <row r="16" spans="1:8" ht="32.25" customHeight="1">
      <c r="A16" s="113"/>
      <c r="B16" s="114"/>
      <c r="C16" s="115"/>
      <c r="D16" s="116"/>
      <c r="E16" s="117"/>
      <c r="F16" s="118"/>
      <c r="G16" s="119"/>
      <c r="H16" s="90"/>
    </row>
    <row r="17" spans="1:7" ht="32.25" customHeight="1">
      <c r="A17" s="113"/>
      <c r="B17" s="114"/>
      <c r="C17" s="122"/>
      <c r="D17" s="116"/>
      <c r="E17" s="123"/>
      <c r="F17" s="118"/>
      <c r="G17" s="119"/>
    </row>
    <row r="18" spans="1:8" ht="35.25" customHeight="1">
      <c r="A18" s="120"/>
      <c r="B18" s="124"/>
      <c r="C18" s="425" t="s">
        <v>83</v>
      </c>
      <c r="D18" s="445"/>
      <c r="E18" s="445"/>
      <c r="F18" s="446"/>
      <c r="G18" s="119">
        <f>SUM(G14:G17)</f>
        <v>136.18</v>
      </c>
      <c r="H18" s="27"/>
    </row>
    <row r="19" spans="1:7" ht="37.5" customHeight="1">
      <c r="A19" s="106" t="s">
        <v>22</v>
      </c>
      <c r="B19" s="107" t="s">
        <v>75</v>
      </c>
      <c r="C19" s="108" t="s">
        <v>84</v>
      </c>
      <c r="D19" s="109" t="s">
        <v>9</v>
      </c>
      <c r="E19" s="110" t="s">
        <v>79</v>
      </c>
      <c r="F19" s="111" t="s">
        <v>80</v>
      </c>
      <c r="G19" s="112" t="s">
        <v>81</v>
      </c>
    </row>
    <row r="20" spans="1:7" ht="45.75" customHeight="1">
      <c r="A20" s="120">
        <v>3520</v>
      </c>
      <c r="B20" s="121" t="s">
        <v>297</v>
      </c>
      <c r="C20" s="310" t="s">
        <v>209</v>
      </c>
      <c r="D20" s="116" t="str">
        <f>'[1]171_I'!$C$1004</f>
        <v>un</v>
      </c>
      <c r="E20" s="309">
        <v>2</v>
      </c>
      <c r="F20" s="118">
        <v>5.97</v>
      </c>
      <c r="G20" s="119">
        <f>TRUNC(E20*F20,2)</f>
        <v>11.94</v>
      </c>
    </row>
    <row r="21" spans="1:7" ht="32.25" customHeight="1">
      <c r="A21" s="120">
        <v>3528</v>
      </c>
      <c r="B21" s="121" t="s">
        <v>297</v>
      </c>
      <c r="C21" s="132" t="s">
        <v>210</v>
      </c>
      <c r="D21" s="116" t="str">
        <f>'[1]171_I'!$C$1004</f>
        <v>un</v>
      </c>
      <c r="E21" s="72">
        <v>1</v>
      </c>
      <c r="F21" s="118">
        <v>6.03</v>
      </c>
      <c r="G21" s="119">
        <f>TRUNC(E21*F21,2)</f>
        <v>6.03</v>
      </c>
    </row>
    <row r="22" spans="1:7" ht="32.25" customHeight="1">
      <c r="A22" s="120">
        <v>7091</v>
      </c>
      <c r="B22" s="121" t="s">
        <v>297</v>
      </c>
      <c r="C22" s="132" t="s">
        <v>205</v>
      </c>
      <c r="D22" s="116" t="str">
        <f>'[1]171_I'!$C$1004</f>
        <v>un</v>
      </c>
      <c r="E22" s="72">
        <v>1</v>
      </c>
      <c r="F22" s="118">
        <v>11.31</v>
      </c>
      <c r="G22" s="119">
        <f>TRUNC(E22*F22,2)</f>
        <v>11.31</v>
      </c>
    </row>
    <row r="23" spans="1:7" ht="32.25" customHeight="1">
      <c r="A23" s="120">
        <v>9841</v>
      </c>
      <c r="B23" s="121" t="s">
        <v>297</v>
      </c>
      <c r="C23" s="132" t="s">
        <v>206</v>
      </c>
      <c r="D23" s="116" t="s">
        <v>6</v>
      </c>
      <c r="E23" s="72">
        <v>6</v>
      </c>
      <c r="F23" s="118">
        <v>19.14</v>
      </c>
      <c r="G23" s="119">
        <f>TRUNC(E23*F23,2)</f>
        <v>114.84</v>
      </c>
    </row>
    <row r="24" spans="1:7" ht="32.25" customHeight="1">
      <c r="A24" s="120"/>
      <c r="B24" s="121"/>
      <c r="C24" s="132"/>
      <c r="D24" s="116"/>
      <c r="E24" s="72"/>
      <c r="F24" s="118"/>
      <c r="G24" s="119"/>
    </row>
    <row r="25" spans="1:7" ht="32.25" customHeight="1">
      <c r="A25" s="120"/>
      <c r="B25" s="121"/>
      <c r="C25" s="132"/>
      <c r="D25" s="116"/>
      <c r="E25" s="72"/>
      <c r="F25" s="118"/>
      <c r="G25" s="119"/>
    </row>
    <row r="26" spans="1:7" ht="32.25" customHeight="1">
      <c r="A26" s="120"/>
      <c r="B26" s="124"/>
      <c r="C26" s="425" t="s">
        <v>85</v>
      </c>
      <c r="D26" s="426"/>
      <c r="E26" s="426"/>
      <c r="F26" s="427"/>
      <c r="G26" s="119">
        <f>SUM(G20:G25)</f>
        <v>144.12</v>
      </c>
    </row>
    <row r="27" spans="1:7" ht="32.25" customHeight="1">
      <c r="A27" s="106" t="s">
        <v>22</v>
      </c>
      <c r="B27" s="107" t="s">
        <v>75</v>
      </c>
      <c r="C27" s="109" t="s">
        <v>86</v>
      </c>
      <c r="D27" s="109" t="s">
        <v>9</v>
      </c>
      <c r="E27" s="110" t="s">
        <v>79</v>
      </c>
      <c r="F27" s="111" t="s">
        <v>80</v>
      </c>
      <c r="G27" s="112" t="s">
        <v>81</v>
      </c>
    </row>
    <row r="28" spans="1:7" ht="32.25" customHeight="1">
      <c r="A28" s="120"/>
      <c r="B28" s="126"/>
      <c r="C28" s="127"/>
      <c r="D28" s="127"/>
      <c r="E28" s="127"/>
      <c r="F28" s="128"/>
      <c r="G28" s="119"/>
    </row>
    <row r="29" spans="1:7" ht="32.25" customHeight="1">
      <c r="A29" s="120"/>
      <c r="B29" s="126"/>
      <c r="C29" s="127"/>
      <c r="D29" s="127"/>
      <c r="E29" s="127"/>
      <c r="F29" s="128"/>
      <c r="G29" s="119"/>
    </row>
    <row r="30" spans="1:7" ht="32.25" customHeight="1">
      <c r="A30" s="120"/>
      <c r="B30" s="126"/>
      <c r="C30" s="428" t="s">
        <v>87</v>
      </c>
      <c r="D30" s="429"/>
      <c r="E30" s="429"/>
      <c r="F30" s="427"/>
      <c r="G30" s="119"/>
    </row>
    <row r="31" spans="1:8" ht="47.25" customHeight="1" thickBot="1">
      <c r="A31" s="129"/>
      <c r="B31" s="130"/>
      <c r="C31" s="430" t="s">
        <v>88</v>
      </c>
      <c r="D31" s="431"/>
      <c r="E31" s="432"/>
      <c r="F31" s="433"/>
      <c r="G31" s="131">
        <f>ROUND(G30+G26+G18,2)</f>
        <v>280.3</v>
      </c>
      <c r="H31" s="27"/>
    </row>
    <row r="32" spans="1:8" ht="32.25" customHeight="1" thickTop="1">
      <c r="A32" s="70"/>
      <c r="B32" s="77"/>
      <c r="C32" s="76"/>
      <c r="D32" s="51"/>
      <c r="E32" s="54"/>
      <c r="F32" s="53"/>
      <c r="G32" s="52"/>
      <c r="H32" s="296"/>
    </row>
    <row r="33" spans="1:8" ht="24.75" customHeight="1">
      <c r="A33" s="56"/>
      <c r="B33" s="57"/>
      <c r="C33" s="20"/>
      <c r="D33" s="20"/>
      <c r="E33" s="26"/>
      <c r="F33" s="26"/>
      <c r="G33" s="32"/>
      <c r="H33" s="44"/>
    </row>
    <row r="34" spans="1:9" ht="17.25" customHeight="1">
      <c r="A34" s="71"/>
      <c r="B34" s="58"/>
      <c r="C34" s="16"/>
      <c r="D34" s="20"/>
      <c r="E34" s="26"/>
      <c r="F34" s="26"/>
      <c r="G34" s="32"/>
      <c r="H34" s="44"/>
      <c r="I34" s="27"/>
    </row>
    <row r="35" spans="1:11" ht="24.75" customHeight="1">
      <c r="A35" s="71"/>
      <c r="B35" s="58"/>
      <c r="C35" s="16"/>
      <c r="D35" s="16"/>
      <c r="E35" s="26"/>
      <c r="F35" s="26"/>
      <c r="G35" s="32"/>
      <c r="H35" s="44"/>
      <c r="I35" s="44"/>
      <c r="K35" s="44"/>
    </row>
    <row r="36" spans="1:10" ht="24.75" customHeight="1">
      <c r="A36" s="71"/>
      <c r="B36" s="58"/>
      <c r="C36" s="20"/>
      <c r="D36" s="16"/>
      <c r="E36" s="26"/>
      <c r="F36" s="26"/>
      <c r="G36" s="32"/>
      <c r="I36" s="44"/>
      <c r="J36" s="44"/>
    </row>
    <row r="37" spans="1:11" ht="15" customHeight="1" thickBot="1">
      <c r="A37" s="74"/>
      <c r="B37" s="75"/>
      <c r="C37" s="37"/>
      <c r="D37" s="34"/>
      <c r="E37" s="35"/>
      <c r="F37" s="35"/>
      <c r="G37" s="36"/>
      <c r="I37" s="44"/>
      <c r="K37" s="44"/>
    </row>
    <row r="38" spans="1:7" ht="9" customHeight="1" thickBot="1" thickTop="1">
      <c r="A38" s="33"/>
      <c r="B38" s="24"/>
      <c r="C38" s="34"/>
      <c r="D38" s="34"/>
      <c r="E38" s="35"/>
      <c r="F38" s="35"/>
      <c r="G38" s="36"/>
    </row>
    <row r="39" spans="1:7" ht="24.75" customHeight="1" thickTop="1">
      <c r="A39" s="6"/>
      <c r="B39" s="6"/>
      <c r="C39" s="6"/>
      <c r="D39" s="6"/>
      <c r="E39" s="6"/>
      <c r="F39" s="6"/>
      <c r="G39" s="8"/>
    </row>
    <row r="40" spans="1:7" ht="24.75" customHeight="1">
      <c r="A40" s="6"/>
      <c r="B40" s="6"/>
      <c r="C40" s="6"/>
      <c r="D40" s="6"/>
      <c r="E40" s="6"/>
      <c r="F40" s="6"/>
      <c r="G40" s="8"/>
    </row>
    <row r="41" spans="1:7" ht="24.75" customHeight="1">
      <c r="A41" s="6"/>
      <c r="B41" s="6"/>
      <c r="C41" s="6"/>
      <c r="D41" s="6"/>
      <c r="E41" s="6"/>
      <c r="F41" s="6"/>
      <c r="G41" s="8"/>
    </row>
    <row r="42" spans="1:7" ht="24.75" customHeight="1">
      <c r="A42" s="6"/>
      <c r="B42" s="6"/>
      <c r="C42" s="6"/>
      <c r="D42" s="6"/>
      <c r="E42" s="6"/>
      <c r="F42" s="6"/>
      <c r="G42" s="27"/>
    </row>
    <row r="43" spans="1:7" ht="24.75" customHeight="1">
      <c r="A43" s="6"/>
      <c r="B43" s="6"/>
      <c r="C43" s="6"/>
      <c r="D43" s="6"/>
      <c r="E43" s="6"/>
      <c r="F43" s="6"/>
      <c r="G43" s="27"/>
    </row>
    <row r="44" spans="1:7" ht="24.75" customHeight="1">
      <c r="A44" s="6"/>
      <c r="B44" s="6"/>
      <c r="C44" s="6"/>
      <c r="D44" s="6"/>
      <c r="E44" s="6"/>
      <c r="F44" s="6"/>
      <c r="G44" s="27"/>
    </row>
    <row r="45" spans="1:7" ht="24.75" customHeight="1">
      <c r="A45" s="6"/>
      <c r="B45" s="6"/>
      <c r="C45" s="6"/>
      <c r="D45" s="6"/>
      <c r="E45" s="6"/>
      <c r="F45" s="6"/>
      <c r="G45" s="27"/>
    </row>
    <row r="46" spans="1:7" ht="24.75" customHeight="1">
      <c r="A46" s="6"/>
      <c r="B46" s="6"/>
      <c r="C46" s="6"/>
      <c r="D46" s="6"/>
      <c r="E46" s="8"/>
      <c r="F46" s="8"/>
      <c r="G46" s="27"/>
    </row>
    <row r="47" spans="1:7" ht="24.75" customHeight="1">
      <c r="A47" s="6"/>
      <c r="B47" s="6"/>
      <c r="C47" s="6"/>
      <c r="D47" s="6"/>
      <c r="E47" s="8"/>
      <c r="F47" s="8"/>
      <c r="G47" s="27"/>
    </row>
    <row r="48" spans="1:7" ht="24.75" customHeight="1">
      <c r="A48" s="6"/>
      <c r="B48" s="6"/>
      <c r="C48" s="6"/>
      <c r="D48" s="6"/>
      <c r="E48" s="8"/>
      <c r="F48" s="8"/>
      <c r="G48" s="27"/>
    </row>
    <row r="49" spans="1:7" ht="24.75" customHeight="1">
      <c r="A49" s="6"/>
      <c r="B49" s="6"/>
      <c r="C49" s="6"/>
      <c r="D49" s="6"/>
      <c r="E49" s="6"/>
      <c r="F49" s="6"/>
      <c r="G49" s="27"/>
    </row>
    <row r="50" spans="1:7" ht="24.75" customHeight="1">
      <c r="A50" s="6"/>
      <c r="B50" s="6"/>
      <c r="C50" s="6"/>
      <c r="D50" s="6"/>
      <c r="E50" s="6"/>
      <c r="F50" s="6"/>
      <c r="G50" s="8"/>
    </row>
    <row r="51" spans="1:7" ht="24.75" customHeight="1">
      <c r="A51" s="6"/>
      <c r="B51" s="6"/>
      <c r="C51" s="6"/>
      <c r="D51" s="6"/>
      <c r="E51" s="6"/>
      <c r="F51" s="6"/>
      <c r="G51" s="6"/>
    </row>
    <row r="52" spans="1:7" ht="24.75" customHeight="1">
      <c r="A52" s="6"/>
      <c r="B52" s="6"/>
      <c r="C52" s="6"/>
      <c r="D52" s="6"/>
      <c r="E52" s="8"/>
      <c r="F52" s="8"/>
      <c r="G52" s="8"/>
    </row>
    <row r="53" spans="1:7" ht="24.75" customHeight="1">
      <c r="A53" s="6"/>
      <c r="B53" s="6"/>
      <c r="C53" s="6"/>
      <c r="D53" s="6"/>
      <c r="E53" s="8"/>
      <c r="F53" s="8"/>
      <c r="G53" s="8"/>
    </row>
    <row r="54" spans="1:7" ht="24.75" customHeight="1">
      <c r="A54" s="6"/>
      <c r="B54" s="6"/>
      <c r="C54" s="6"/>
      <c r="D54" s="6"/>
      <c r="E54" s="6"/>
      <c r="F54" s="6"/>
      <c r="G54" s="8"/>
    </row>
    <row r="55" spans="1:7" ht="24.75" customHeight="1">
      <c r="A55" s="6"/>
      <c r="B55" s="6"/>
      <c r="C55" s="6"/>
      <c r="D55" s="6"/>
      <c r="E55" s="6"/>
      <c r="F55" s="6"/>
      <c r="G55" s="8"/>
    </row>
    <row r="56" spans="1:7" ht="24.75" customHeight="1">
      <c r="A56" s="6"/>
      <c r="B56" s="6"/>
      <c r="C56" s="6"/>
      <c r="D56" s="6"/>
      <c r="E56" s="6"/>
      <c r="F56" s="6"/>
      <c r="G56" s="6"/>
    </row>
    <row r="57" spans="1:7" ht="24.75" customHeight="1">
      <c r="A57" s="6"/>
      <c r="B57" s="6"/>
      <c r="C57" s="6"/>
      <c r="D57" s="6"/>
      <c r="E57" s="8"/>
      <c r="F57" s="8"/>
      <c r="G57" s="8"/>
    </row>
    <row r="58" spans="1:7" ht="24.75" customHeight="1">
      <c r="A58" s="6"/>
      <c r="B58" s="6"/>
      <c r="C58" s="6"/>
      <c r="D58" s="6"/>
      <c r="E58" s="6"/>
      <c r="F58" s="6"/>
      <c r="G58" s="8"/>
    </row>
    <row r="59" spans="1:7" ht="24.75" customHeight="1">
      <c r="A59" s="6"/>
      <c r="B59" s="6"/>
      <c r="C59" s="6"/>
      <c r="D59" s="6"/>
      <c r="E59" s="6"/>
      <c r="F59" s="6"/>
      <c r="G59" s="8"/>
    </row>
    <row r="60" spans="1:7" ht="24.75" customHeight="1">
      <c r="A60" s="6"/>
      <c r="B60" s="6"/>
      <c r="C60" s="6"/>
      <c r="D60" s="6"/>
      <c r="E60" s="6"/>
      <c r="F60" s="6"/>
      <c r="G60" s="6"/>
    </row>
    <row r="61" spans="1:7" ht="24.75" customHeight="1">
      <c r="A61" s="6"/>
      <c r="B61" s="6"/>
      <c r="C61" s="6"/>
      <c r="D61" s="6"/>
      <c r="E61" s="8"/>
      <c r="F61" s="8"/>
      <c r="G61" s="8"/>
    </row>
    <row r="62" spans="1:7" ht="24.75" customHeight="1">
      <c r="A62" s="6"/>
      <c r="B62" s="6"/>
      <c r="C62" s="6"/>
      <c r="D62" s="6"/>
      <c r="E62" s="8"/>
      <c r="F62" s="8"/>
      <c r="G62" s="8"/>
    </row>
    <row r="63" spans="1:7" ht="24.75" customHeight="1">
      <c r="A63" s="6"/>
      <c r="B63" s="6"/>
      <c r="C63" s="6"/>
      <c r="D63" s="6"/>
      <c r="E63" s="6"/>
      <c r="F63" s="6"/>
      <c r="G63" s="8"/>
    </row>
    <row r="64" spans="1:7" ht="24.75" customHeight="1">
      <c r="A64" s="6"/>
      <c r="B64" s="6"/>
      <c r="C64" s="6"/>
      <c r="D64" s="6"/>
      <c r="E64" s="6"/>
      <c r="F64" s="6"/>
      <c r="G64" s="8"/>
    </row>
    <row r="65" spans="1:7" ht="24.75" customHeight="1">
      <c r="A65" s="6"/>
      <c r="B65" s="6"/>
      <c r="C65" s="6"/>
      <c r="D65" s="6"/>
      <c r="E65" s="6"/>
      <c r="F65" s="6"/>
      <c r="G65" s="6"/>
    </row>
    <row r="66" spans="1:7" ht="24.75" customHeight="1">
      <c r="A66" s="6"/>
      <c r="B66" s="6"/>
      <c r="C66" s="6"/>
      <c r="D66" s="6"/>
      <c r="E66" s="8"/>
      <c r="F66" s="8"/>
      <c r="G66" s="8"/>
    </row>
    <row r="67" spans="1:7" ht="24.75" customHeight="1">
      <c r="A67" s="6"/>
      <c r="B67" s="6"/>
      <c r="C67" s="6"/>
      <c r="D67" s="6"/>
      <c r="E67" s="8"/>
      <c r="F67" s="8"/>
      <c r="G67" s="8"/>
    </row>
    <row r="68" spans="1:7" ht="24.75" customHeight="1">
      <c r="A68" s="6"/>
      <c r="B68" s="6"/>
      <c r="C68" s="6"/>
      <c r="D68" s="6"/>
      <c r="E68" s="6"/>
      <c r="F68" s="6"/>
      <c r="G68" s="8"/>
    </row>
    <row r="69" spans="1:7" ht="24.75" customHeight="1">
      <c r="A69" s="6"/>
      <c r="B69" s="6"/>
      <c r="C69" s="6"/>
      <c r="D69" s="6"/>
      <c r="E69" s="6"/>
      <c r="F69" s="6"/>
      <c r="G69" s="6"/>
    </row>
    <row r="70" spans="1:7" ht="24.75" customHeight="1">
      <c r="A70" s="6"/>
      <c r="B70" s="6"/>
      <c r="C70" s="6"/>
      <c r="D70" s="7"/>
      <c r="E70" s="9"/>
      <c r="F70" s="9"/>
      <c r="G70" s="9"/>
    </row>
    <row r="71" spans="1:7" ht="24.75" customHeight="1">
      <c r="A71" s="8"/>
      <c r="B71" s="8"/>
      <c r="C71" s="6"/>
      <c r="D71" s="6"/>
      <c r="E71" s="6"/>
      <c r="F71" s="6"/>
      <c r="G71" s="6"/>
    </row>
    <row r="72" spans="1:7" ht="24.75" customHeight="1">
      <c r="A72" s="8"/>
      <c r="B72" s="8"/>
      <c r="C72" s="6"/>
      <c r="D72" s="6"/>
      <c r="E72" s="6"/>
      <c r="F72" s="6"/>
      <c r="G72" s="6"/>
    </row>
    <row r="73" spans="1:7" ht="24.75" customHeight="1">
      <c r="A73" s="8"/>
      <c r="B73" s="8"/>
      <c r="C73" s="6"/>
      <c r="D73" s="6"/>
      <c r="E73" s="6"/>
      <c r="F73" s="6"/>
      <c r="G73" s="6"/>
    </row>
    <row r="74" spans="1:7" ht="24.75" customHeight="1">
      <c r="A74" s="8"/>
      <c r="B74" s="8"/>
      <c r="C74" s="6"/>
      <c r="D74" s="6"/>
      <c r="E74" s="7"/>
      <c r="F74" s="9"/>
      <c r="G74" s="9"/>
    </row>
    <row r="75" spans="1:7" ht="24.75" customHeight="1">
      <c r="A75" s="6"/>
      <c r="B75" s="6"/>
      <c r="C75" s="6"/>
      <c r="D75" s="6"/>
      <c r="E75" s="6"/>
      <c r="F75" s="6"/>
      <c r="G75" s="6"/>
    </row>
    <row r="76" spans="1:7" ht="24.75" customHeight="1">
      <c r="A76" s="6"/>
      <c r="B76" s="6"/>
      <c r="C76" s="6"/>
      <c r="D76" s="6"/>
      <c r="E76" s="6"/>
      <c r="F76" s="6"/>
      <c r="G76" s="6"/>
    </row>
    <row r="77" spans="1:7" ht="24.75" customHeight="1">
      <c r="A77" s="6"/>
      <c r="B77" s="6"/>
      <c r="C77" s="6"/>
      <c r="D77" s="6"/>
      <c r="E77" s="6"/>
      <c r="F77" s="6"/>
      <c r="G77" s="6"/>
    </row>
    <row r="78" spans="1:7" ht="24.75" customHeight="1">
      <c r="A78" s="6"/>
      <c r="B78" s="6"/>
      <c r="C78" s="6"/>
      <c r="D78" s="6"/>
      <c r="E78" s="6"/>
      <c r="F78" s="6"/>
      <c r="G78" s="6"/>
    </row>
    <row r="79" spans="1:7" ht="24.75" customHeight="1">
      <c r="A79" s="6"/>
      <c r="B79" s="6"/>
      <c r="C79" s="6"/>
      <c r="D79" s="6"/>
      <c r="E79" s="6"/>
      <c r="F79" s="6"/>
      <c r="G79" s="6"/>
    </row>
    <row r="80" spans="1:7" ht="24.75" customHeight="1">
      <c r="A80" s="6"/>
      <c r="B80" s="6"/>
      <c r="C80" s="6"/>
      <c r="D80" s="6"/>
      <c r="E80" s="6"/>
      <c r="F80" s="6"/>
      <c r="G80" s="6"/>
    </row>
    <row r="81" spans="1:7" ht="24.75" customHeight="1">
      <c r="A81" s="6"/>
      <c r="B81" s="6"/>
      <c r="C81" s="6"/>
      <c r="D81" s="6"/>
      <c r="E81" s="6"/>
      <c r="F81" s="6"/>
      <c r="G81" s="6"/>
    </row>
    <row r="82" spans="1:7" ht="24.75" customHeight="1">
      <c r="A82" s="6"/>
      <c r="B82" s="6"/>
      <c r="C82" s="6"/>
      <c r="D82" s="6"/>
      <c r="E82" s="6"/>
      <c r="F82" s="6"/>
      <c r="G82" s="6"/>
    </row>
    <row r="83" spans="1:7" ht="24.75" customHeight="1">
      <c r="A83" s="6"/>
      <c r="B83" s="6"/>
      <c r="C83" s="6"/>
      <c r="D83" s="6"/>
      <c r="E83" s="6"/>
      <c r="F83" s="6"/>
      <c r="G83" s="6"/>
    </row>
    <row r="84" spans="1:7" ht="24.75" customHeight="1">
      <c r="A84" s="6"/>
      <c r="B84" s="6"/>
      <c r="C84" s="6"/>
      <c r="D84" s="6"/>
      <c r="E84" s="6"/>
      <c r="F84" s="6"/>
      <c r="G84" s="6"/>
    </row>
    <row r="85" spans="1:7" ht="24.75" customHeight="1">
      <c r="A85" s="6"/>
      <c r="B85" s="6"/>
      <c r="C85" s="6"/>
      <c r="D85" s="6"/>
      <c r="E85" s="6"/>
      <c r="F85" s="6"/>
      <c r="G85" s="6"/>
    </row>
    <row r="86" spans="1:7" ht="24.75" customHeight="1">
      <c r="A86" s="6"/>
      <c r="B86" s="6"/>
      <c r="C86" s="6"/>
      <c r="D86" s="6"/>
      <c r="E86" s="6"/>
      <c r="F86" s="6"/>
      <c r="G86" s="6"/>
    </row>
    <row r="87" spans="1:7" ht="24.75" customHeight="1">
      <c r="A87" s="6"/>
      <c r="B87" s="6"/>
      <c r="C87" s="6"/>
      <c r="D87" s="6"/>
      <c r="E87" s="6"/>
      <c r="F87" s="6"/>
      <c r="G87" s="6"/>
    </row>
    <row r="88" spans="1:7" ht="24.75" customHeight="1">
      <c r="A88" s="6"/>
      <c r="B88" s="6"/>
      <c r="C88" s="6"/>
      <c r="D88" s="6"/>
      <c r="E88" s="6"/>
      <c r="F88" s="6"/>
      <c r="G88" s="6"/>
    </row>
    <row r="89" spans="1:7" ht="24.75" customHeight="1">
      <c r="A89" s="6"/>
      <c r="B89" s="6"/>
      <c r="C89" s="6"/>
      <c r="D89" s="6"/>
      <c r="E89" s="6"/>
      <c r="F89" s="6"/>
      <c r="G89" s="6"/>
    </row>
    <row r="90" spans="1:7" ht="24.75" customHeight="1">
      <c r="A90" s="6"/>
      <c r="B90" s="6"/>
      <c r="C90" s="6"/>
      <c r="D90" s="6"/>
      <c r="E90" s="6"/>
      <c r="F90" s="6"/>
      <c r="G90" s="6"/>
    </row>
    <row r="91" spans="1:7" ht="24.75" customHeight="1">
      <c r="A91" s="6"/>
      <c r="B91" s="6"/>
      <c r="C91" s="6"/>
      <c r="D91" s="6"/>
      <c r="E91" s="6"/>
      <c r="F91" s="6"/>
      <c r="G91" s="6"/>
    </row>
    <row r="92" spans="1:7" ht="24.75" customHeight="1">
      <c r="A92" s="6"/>
      <c r="B92" s="6"/>
      <c r="C92" s="6"/>
      <c r="D92" s="6"/>
      <c r="E92" s="6"/>
      <c r="F92" s="6"/>
      <c r="G92" s="6"/>
    </row>
    <row r="93" spans="1:7" ht="24.75" customHeight="1">
      <c r="A93" s="6"/>
      <c r="B93" s="6"/>
      <c r="C93" s="6"/>
      <c r="D93" s="6"/>
      <c r="E93" s="6"/>
      <c r="F93" s="6"/>
      <c r="G93" s="6"/>
    </row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</sheetData>
  <sheetProtection selectLockedCells="1" selectUnlockedCells="1"/>
  <mergeCells count="9">
    <mergeCell ref="C26:F26"/>
    <mergeCell ref="C30:F30"/>
    <mergeCell ref="C31:F31"/>
    <mergeCell ref="A1:C1"/>
    <mergeCell ref="C3:E3"/>
    <mergeCell ref="A4:C4"/>
    <mergeCell ref="D9:G9"/>
    <mergeCell ref="D10:G10"/>
    <mergeCell ref="C18:F18"/>
  </mergeCells>
  <conditionalFormatting sqref="A29">
    <cfRule type="expression" priority="1" dxfId="12" stopIfTrue="1">
      <formula>AND($A29&lt;&gt;"COMPOSICAO",$A29&lt;&gt;"INSUMO",$A29&lt;&gt;"")</formula>
    </cfRule>
    <cfRule type="expression" priority="2" dxfId="13" stopIfTrue="1">
      <formula>AND(OR($A29="COMPOSICAO",$A29="INSUMO",$A29&lt;&gt;""),$A29&lt;&gt;"")</formula>
    </cfRule>
  </conditionalFormatting>
  <printOptions/>
  <pageMargins left="0.5118110236220472" right="0.5118110236220472" top="0.7874015748031497" bottom="0.7874015748031497" header="0.5118110236220472" footer="0.5118110236220472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F93"/>
  <sheetViews>
    <sheetView showGridLines="0" zoomScaleSheetLayoutView="70" zoomScalePageLayoutView="0" workbookViewId="0" topLeftCell="A22">
      <selection activeCell="C36" sqref="C36"/>
    </sheetView>
  </sheetViews>
  <sheetFormatPr defaultColWidth="9.140625" defaultRowHeight="15"/>
  <cols>
    <col min="1" max="1" width="16.7109375" style="1" customWidth="1"/>
    <col min="2" max="2" width="15.140625" style="1" customWidth="1"/>
    <col min="3" max="3" width="62.140625" style="1" customWidth="1"/>
    <col min="4" max="4" width="9.00390625" style="1" customWidth="1"/>
    <col min="5" max="5" width="12.421875" style="1" customWidth="1"/>
    <col min="6" max="6" width="13.421875" style="1" customWidth="1"/>
    <col min="7" max="7" width="18.00390625" style="1" customWidth="1"/>
    <col min="8" max="8" width="33.421875" style="1" customWidth="1"/>
    <col min="9" max="9" width="13.28125" style="1" bestFit="1" customWidth="1"/>
    <col min="10" max="10" width="15.8515625" style="1" customWidth="1"/>
    <col min="11" max="11" width="13.8515625" style="1" bestFit="1" customWidth="1"/>
    <col min="12" max="13" width="9.140625" style="1" customWidth="1"/>
    <col min="14" max="14" width="12.7109375" style="1" bestFit="1" customWidth="1"/>
    <col min="15" max="16384" width="9.140625" style="1" customWidth="1"/>
  </cols>
  <sheetData>
    <row r="1" spans="1:240" ht="20.25" customHeight="1" thickTop="1">
      <c r="A1" s="434"/>
      <c r="B1" s="435"/>
      <c r="C1" s="435"/>
      <c r="D1" s="66"/>
      <c r="E1" s="66"/>
      <c r="F1" s="67"/>
      <c r="G1" s="6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</row>
    <row r="2" spans="1:240" ht="19.5" customHeight="1">
      <c r="A2" s="40"/>
      <c r="B2" s="41"/>
      <c r="C2" s="41"/>
      <c r="D2" s="41"/>
      <c r="E2" s="41"/>
      <c r="F2" s="12"/>
      <c r="G2" s="39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</row>
    <row r="3" spans="1:240" ht="19.5" customHeight="1">
      <c r="A3" s="42"/>
      <c r="B3" s="43"/>
      <c r="C3" s="436"/>
      <c r="D3" s="436"/>
      <c r="E3" s="436"/>
      <c r="F3" s="12"/>
      <c r="G3" s="39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</row>
    <row r="4" spans="1:240" ht="19.5" customHeight="1">
      <c r="A4" s="437" t="str">
        <f>'PLANILHA ORÇAMENTARIA_B1'!A6:C6</f>
        <v>ENCARGOS SOCIAIS DESONERADOS : 88,52% - HORISTA E 50,17% MENSALISTA</v>
      </c>
      <c r="B4" s="438"/>
      <c r="C4" s="438"/>
      <c r="D4" s="59"/>
      <c r="E4" s="91"/>
      <c r="F4" s="92"/>
      <c r="G4" s="93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</row>
    <row r="5" spans="1:240" ht="19.5" customHeight="1">
      <c r="A5" s="55" t="str">
        <f>'PLANILHA ORÇAMENTARIA_B1'!A7</f>
        <v>CLIENTE:</v>
      </c>
      <c r="B5" s="4" t="str">
        <f>'PLANILHA ORÇAMENTARIA_B1'!B7:C7</f>
        <v>ASSOCIAÇÃO DE ASSISTÊNCIA À CRIANÇA DEFICIENTE - REFORMA  DO AMBULATÓRIO- 2º PAVIMENTO</v>
      </c>
      <c r="C5" s="22"/>
      <c r="D5" s="4" t="s">
        <v>20</v>
      </c>
      <c r="E5" s="4"/>
      <c r="F5" s="92" t="s">
        <v>296</v>
      </c>
      <c r="G5" s="60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</row>
    <row r="6" spans="1:240" ht="19.5" customHeight="1">
      <c r="A6" s="55" t="s">
        <v>16</v>
      </c>
      <c r="B6" s="4" t="str">
        <f>'PLANILHA ORÇAMENTARIA_B1'!B8</f>
        <v>RUA PROFESSOR ASCENDINO REIS, 724- VILA CLEMENTINO - SÃO PAULO-SP</v>
      </c>
      <c r="C6" s="22"/>
      <c r="D6" s="4" t="s">
        <v>21</v>
      </c>
      <c r="E6" s="4"/>
      <c r="F6" s="381" t="s">
        <v>377</v>
      </c>
      <c r="G6" s="9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</row>
    <row r="7" spans="1:240" ht="30.75" customHeight="1">
      <c r="A7" s="61" t="s">
        <v>356</v>
      </c>
      <c r="B7" s="62" t="s">
        <v>357</v>
      </c>
      <c r="C7" s="63"/>
      <c r="D7" s="62"/>
      <c r="E7" s="62"/>
      <c r="F7" s="64"/>
      <c r="G7" s="65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</row>
    <row r="8" spans="1:240" ht="17.25" customHeight="1">
      <c r="A8" s="29"/>
      <c r="B8" s="10"/>
      <c r="C8" s="21"/>
      <c r="D8" s="11"/>
      <c r="E8" s="11"/>
      <c r="F8" s="10"/>
      <c r="G8" s="30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</row>
    <row r="9" spans="1:240" ht="17.25" customHeight="1">
      <c r="A9" s="31"/>
      <c r="B9" s="12"/>
      <c r="C9" s="13"/>
      <c r="D9" s="439"/>
      <c r="E9" s="440"/>
      <c r="F9" s="440"/>
      <c r="G9" s="441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</row>
    <row r="10" spans="1:240" ht="9" customHeight="1" thickBot="1">
      <c r="A10" s="48"/>
      <c r="B10" s="49"/>
      <c r="C10" s="50"/>
      <c r="D10" s="442"/>
      <c r="E10" s="443"/>
      <c r="F10" s="443"/>
      <c r="G10" s="444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</row>
    <row r="11" spans="1:7" ht="33" customHeight="1" thickTop="1">
      <c r="A11" s="95" t="s">
        <v>76</v>
      </c>
      <c r="B11" s="96"/>
      <c r="C11" s="181" t="s">
        <v>305</v>
      </c>
      <c r="D11" s="97"/>
      <c r="E11" s="97"/>
      <c r="F11" s="94"/>
      <c r="G11" s="98"/>
    </row>
    <row r="12" spans="1:7" ht="25.5" customHeight="1">
      <c r="A12" s="99" t="s">
        <v>77</v>
      </c>
      <c r="B12" s="100" t="s">
        <v>13</v>
      </c>
      <c r="C12" s="101" t="s">
        <v>300</v>
      </c>
      <c r="D12" s="102"/>
      <c r="E12" s="103" t="s">
        <v>296</v>
      </c>
      <c r="F12" s="104"/>
      <c r="G12" s="105" t="s">
        <v>298</v>
      </c>
    </row>
    <row r="13" spans="1:8" ht="55.5" customHeight="1">
      <c r="A13" s="106" t="s">
        <v>22</v>
      </c>
      <c r="B13" s="107" t="s">
        <v>75</v>
      </c>
      <c r="C13" s="108" t="s">
        <v>78</v>
      </c>
      <c r="D13" s="109" t="s">
        <v>9</v>
      </c>
      <c r="E13" s="110" t="s">
        <v>79</v>
      </c>
      <c r="F13" s="111" t="s">
        <v>80</v>
      </c>
      <c r="G13" s="112" t="s">
        <v>81</v>
      </c>
      <c r="H13" s="89"/>
    </row>
    <row r="14" spans="1:7" ht="39.75" customHeight="1">
      <c r="A14" s="113">
        <v>88309</v>
      </c>
      <c r="B14" s="114" t="s">
        <v>82</v>
      </c>
      <c r="C14" s="115" t="s">
        <v>301</v>
      </c>
      <c r="D14" s="116" t="s">
        <v>14</v>
      </c>
      <c r="E14" s="117">
        <v>1.5</v>
      </c>
      <c r="F14" s="118">
        <v>21.87</v>
      </c>
      <c r="G14" s="119">
        <f>TRUNC(E14*F14,2)</f>
        <v>32.8</v>
      </c>
    </row>
    <row r="15" spans="1:8" ht="32.25" customHeight="1">
      <c r="A15" s="113">
        <v>88316</v>
      </c>
      <c r="B15" s="114" t="s">
        <v>82</v>
      </c>
      <c r="C15" s="122" t="s">
        <v>302</v>
      </c>
      <c r="D15" s="116" t="s">
        <v>14</v>
      </c>
      <c r="E15" s="123">
        <v>1.8</v>
      </c>
      <c r="F15" s="118">
        <v>17.54</v>
      </c>
      <c r="G15" s="119">
        <f>TRUNC(E15*F15,2)</f>
        <v>31.57</v>
      </c>
      <c r="H15" s="90"/>
    </row>
    <row r="16" spans="1:8" ht="32.25" customHeight="1">
      <c r="A16" s="113"/>
      <c r="B16" s="114"/>
      <c r="C16" s="115"/>
      <c r="D16" s="116"/>
      <c r="E16" s="117"/>
      <c r="F16" s="118"/>
      <c r="G16" s="119"/>
      <c r="H16" s="90"/>
    </row>
    <row r="17" spans="1:7" ht="32.25" customHeight="1">
      <c r="A17" s="113"/>
      <c r="B17" s="114"/>
      <c r="C17" s="122"/>
      <c r="D17" s="116"/>
      <c r="E17" s="123"/>
      <c r="F17" s="118"/>
      <c r="G17" s="119"/>
    </row>
    <row r="18" spans="1:8" ht="35.25" customHeight="1">
      <c r="A18" s="120"/>
      <c r="B18" s="124"/>
      <c r="C18" s="425" t="s">
        <v>83</v>
      </c>
      <c r="D18" s="445"/>
      <c r="E18" s="445"/>
      <c r="F18" s="446"/>
      <c r="G18" s="119">
        <f>SUM(G14:G17)</f>
        <v>64.37</v>
      </c>
      <c r="H18" s="27"/>
    </row>
    <row r="19" spans="1:7" ht="37.5" customHeight="1">
      <c r="A19" s="106" t="s">
        <v>22</v>
      </c>
      <c r="B19" s="107" t="s">
        <v>75</v>
      </c>
      <c r="C19" s="108" t="s">
        <v>84</v>
      </c>
      <c r="D19" s="109" t="s">
        <v>9</v>
      </c>
      <c r="E19" s="110" t="s">
        <v>79</v>
      </c>
      <c r="F19" s="111" t="s">
        <v>80</v>
      </c>
      <c r="G19" s="112" t="s">
        <v>81</v>
      </c>
    </row>
    <row r="20" spans="1:7" ht="45.75" customHeight="1">
      <c r="A20" s="120" t="s">
        <v>303</v>
      </c>
      <c r="B20" s="121" t="s">
        <v>304</v>
      </c>
      <c r="C20" s="310" t="s">
        <v>299</v>
      </c>
      <c r="D20" s="116" t="s">
        <v>13</v>
      </c>
      <c r="E20" s="309">
        <v>1</v>
      </c>
      <c r="F20" s="118">
        <v>48</v>
      </c>
      <c r="G20" s="119">
        <f>TRUNC(E20*F20,2)</f>
        <v>48</v>
      </c>
    </row>
    <row r="21" spans="1:7" ht="32.25" customHeight="1">
      <c r="A21" s="120"/>
      <c r="B21" s="121"/>
      <c r="C21" s="132"/>
      <c r="D21" s="116"/>
      <c r="E21" s="72"/>
      <c r="F21" s="118"/>
      <c r="G21" s="119"/>
    </row>
    <row r="22" spans="1:7" ht="32.25" customHeight="1">
      <c r="A22" s="120"/>
      <c r="B22" s="121"/>
      <c r="C22" s="132"/>
      <c r="D22" s="116"/>
      <c r="E22" s="72"/>
      <c r="F22" s="118"/>
      <c r="G22" s="119"/>
    </row>
    <row r="23" spans="1:7" ht="32.25" customHeight="1">
      <c r="A23" s="120"/>
      <c r="B23" s="121"/>
      <c r="C23" s="132"/>
      <c r="D23" s="116"/>
      <c r="E23" s="72"/>
      <c r="F23" s="118"/>
      <c r="G23" s="119"/>
    </row>
    <row r="24" spans="1:7" ht="32.25" customHeight="1">
      <c r="A24" s="120"/>
      <c r="B24" s="121"/>
      <c r="C24" s="132"/>
      <c r="D24" s="116"/>
      <c r="E24" s="72"/>
      <c r="F24" s="118"/>
      <c r="G24" s="119"/>
    </row>
    <row r="25" spans="1:7" ht="32.25" customHeight="1">
      <c r="A25" s="120"/>
      <c r="B25" s="121"/>
      <c r="C25" s="132"/>
      <c r="D25" s="116"/>
      <c r="E25" s="72"/>
      <c r="F25" s="118"/>
      <c r="G25" s="119"/>
    </row>
    <row r="26" spans="1:7" ht="32.25" customHeight="1">
      <c r="A26" s="120"/>
      <c r="B26" s="124"/>
      <c r="C26" s="425" t="s">
        <v>85</v>
      </c>
      <c r="D26" s="426"/>
      <c r="E26" s="426"/>
      <c r="F26" s="427"/>
      <c r="G26" s="119">
        <f>SUM(G20:G25)</f>
        <v>48</v>
      </c>
    </row>
    <row r="27" spans="1:7" ht="32.25" customHeight="1">
      <c r="A27" s="106" t="s">
        <v>22</v>
      </c>
      <c r="B27" s="107" t="s">
        <v>75</v>
      </c>
      <c r="C27" s="109" t="s">
        <v>86</v>
      </c>
      <c r="D27" s="109" t="s">
        <v>9</v>
      </c>
      <c r="E27" s="110" t="s">
        <v>79</v>
      </c>
      <c r="F27" s="111" t="s">
        <v>80</v>
      </c>
      <c r="G27" s="112" t="s">
        <v>81</v>
      </c>
    </row>
    <row r="28" spans="1:7" ht="32.25" customHeight="1">
      <c r="A28" s="120"/>
      <c r="B28" s="126"/>
      <c r="C28" s="127"/>
      <c r="D28" s="127"/>
      <c r="E28" s="127"/>
      <c r="F28" s="128"/>
      <c r="G28" s="119"/>
    </row>
    <row r="29" spans="1:7" ht="32.25" customHeight="1">
      <c r="A29" s="120"/>
      <c r="B29" s="126"/>
      <c r="C29" s="127"/>
      <c r="D29" s="127"/>
      <c r="E29" s="127"/>
      <c r="F29" s="128"/>
      <c r="G29" s="119"/>
    </row>
    <row r="30" spans="1:7" ht="32.25" customHeight="1">
      <c r="A30" s="120"/>
      <c r="B30" s="126"/>
      <c r="C30" s="428" t="s">
        <v>87</v>
      </c>
      <c r="D30" s="429"/>
      <c r="E30" s="429"/>
      <c r="F30" s="427"/>
      <c r="G30" s="119"/>
    </row>
    <row r="31" spans="1:8" ht="47.25" customHeight="1" thickBot="1">
      <c r="A31" s="129"/>
      <c r="B31" s="130"/>
      <c r="C31" s="430" t="s">
        <v>88</v>
      </c>
      <c r="D31" s="431"/>
      <c r="E31" s="432"/>
      <c r="F31" s="433"/>
      <c r="G31" s="131">
        <f>ROUND(G30+G26+G18,2)</f>
        <v>112.37</v>
      </c>
      <c r="H31" s="27"/>
    </row>
    <row r="32" spans="1:8" ht="32.25" customHeight="1" thickTop="1">
      <c r="A32" s="70"/>
      <c r="B32" s="77"/>
      <c r="C32" s="76"/>
      <c r="D32" s="51"/>
      <c r="E32" s="54"/>
      <c r="F32" s="53"/>
      <c r="G32" s="52"/>
      <c r="H32" s="296"/>
    </row>
    <row r="33" spans="1:8" ht="24.75" customHeight="1">
      <c r="A33" s="56"/>
      <c r="B33" s="57"/>
      <c r="C33" s="20"/>
      <c r="D33" s="20"/>
      <c r="E33" s="26"/>
      <c r="F33" s="26"/>
      <c r="G33" s="32"/>
      <c r="H33" s="44"/>
    </row>
    <row r="34" spans="1:9" ht="17.25" customHeight="1">
      <c r="A34" s="71"/>
      <c r="B34" s="58"/>
      <c r="C34" s="16"/>
      <c r="D34" s="20"/>
      <c r="E34" s="26"/>
      <c r="F34" s="26"/>
      <c r="G34" s="32"/>
      <c r="H34" s="44"/>
      <c r="I34" s="27"/>
    </row>
    <row r="35" spans="1:11" ht="24.75" customHeight="1">
      <c r="A35" s="71"/>
      <c r="B35" s="58"/>
      <c r="C35" s="16"/>
      <c r="D35" s="16"/>
      <c r="E35" s="26"/>
      <c r="F35" s="26"/>
      <c r="G35" s="32"/>
      <c r="H35" s="44"/>
      <c r="I35" s="44"/>
      <c r="K35" s="44"/>
    </row>
    <row r="36" spans="1:10" ht="24.75" customHeight="1">
      <c r="A36" s="71"/>
      <c r="B36" s="58"/>
      <c r="C36" s="20"/>
      <c r="D36" s="16"/>
      <c r="E36" s="26"/>
      <c r="F36" s="26"/>
      <c r="G36" s="32"/>
      <c r="I36" s="44"/>
      <c r="J36" s="44"/>
    </row>
    <row r="37" spans="1:11" ht="15" customHeight="1" thickBot="1">
      <c r="A37" s="74"/>
      <c r="B37" s="75"/>
      <c r="C37" s="37"/>
      <c r="D37" s="34"/>
      <c r="E37" s="35"/>
      <c r="F37" s="35"/>
      <c r="G37" s="36"/>
      <c r="I37" s="44"/>
      <c r="K37" s="44"/>
    </row>
    <row r="38" spans="1:7" ht="9" customHeight="1" thickBot="1" thickTop="1">
      <c r="A38" s="33"/>
      <c r="B38" s="24"/>
      <c r="C38" s="34"/>
      <c r="D38" s="34"/>
      <c r="E38" s="35"/>
      <c r="F38" s="35"/>
      <c r="G38" s="36"/>
    </row>
    <row r="39" spans="1:7" ht="24.75" customHeight="1" thickTop="1">
      <c r="A39" s="6"/>
      <c r="B39" s="6"/>
      <c r="C39" s="6"/>
      <c r="D39" s="6"/>
      <c r="E39" s="6"/>
      <c r="F39" s="6"/>
      <c r="G39" s="8"/>
    </row>
    <row r="40" spans="1:7" ht="24.75" customHeight="1">
      <c r="A40" s="6"/>
      <c r="B40" s="6"/>
      <c r="C40" s="6"/>
      <c r="D40" s="6"/>
      <c r="E40" s="6"/>
      <c r="F40" s="6"/>
      <c r="G40" s="8"/>
    </row>
    <row r="41" spans="1:7" ht="24.75" customHeight="1">
      <c r="A41" s="6"/>
      <c r="B41" s="6"/>
      <c r="C41" s="6"/>
      <c r="D41" s="6"/>
      <c r="E41" s="6"/>
      <c r="F41" s="6"/>
      <c r="G41" s="8"/>
    </row>
    <row r="42" spans="1:7" ht="24.75" customHeight="1">
      <c r="A42" s="6"/>
      <c r="B42" s="6"/>
      <c r="C42" s="6"/>
      <c r="D42" s="6"/>
      <c r="E42" s="6"/>
      <c r="F42" s="6"/>
      <c r="G42" s="27"/>
    </row>
    <row r="43" spans="1:7" ht="24.75" customHeight="1">
      <c r="A43" s="6"/>
      <c r="B43" s="6"/>
      <c r="C43" s="6"/>
      <c r="D43" s="6"/>
      <c r="E43" s="6"/>
      <c r="F43" s="6"/>
      <c r="G43" s="27"/>
    </row>
    <row r="44" spans="1:7" ht="24.75" customHeight="1">
      <c r="A44" s="6"/>
      <c r="B44" s="6"/>
      <c r="C44" s="6"/>
      <c r="D44" s="6"/>
      <c r="E44" s="6"/>
      <c r="F44" s="6"/>
      <c r="G44" s="27"/>
    </row>
    <row r="45" spans="1:7" ht="24.75" customHeight="1">
      <c r="A45" s="6"/>
      <c r="B45" s="6"/>
      <c r="C45" s="6"/>
      <c r="D45" s="6"/>
      <c r="E45" s="6"/>
      <c r="F45" s="6"/>
      <c r="G45" s="27"/>
    </row>
    <row r="46" spans="1:7" ht="24.75" customHeight="1">
      <c r="A46" s="6"/>
      <c r="B46" s="6"/>
      <c r="C46" s="6"/>
      <c r="D46" s="6"/>
      <c r="E46" s="8"/>
      <c r="F46" s="8"/>
      <c r="G46" s="27"/>
    </row>
    <row r="47" spans="1:7" ht="24.75" customHeight="1">
      <c r="A47" s="6"/>
      <c r="B47" s="6"/>
      <c r="C47" s="6"/>
      <c r="D47" s="6"/>
      <c r="E47" s="8"/>
      <c r="F47" s="8"/>
      <c r="G47" s="27"/>
    </row>
    <row r="48" spans="1:7" ht="24.75" customHeight="1">
      <c r="A48" s="6"/>
      <c r="B48" s="6"/>
      <c r="C48" s="6"/>
      <c r="D48" s="6"/>
      <c r="E48" s="8"/>
      <c r="F48" s="8"/>
      <c r="G48" s="27"/>
    </row>
    <row r="49" spans="1:7" ht="24.75" customHeight="1">
      <c r="A49" s="6"/>
      <c r="B49" s="6"/>
      <c r="C49" s="6"/>
      <c r="D49" s="6"/>
      <c r="E49" s="6"/>
      <c r="F49" s="6"/>
      <c r="G49" s="27"/>
    </row>
    <row r="50" spans="1:7" ht="24.75" customHeight="1">
      <c r="A50" s="6"/>
      <c r="B50" s="6"/>
      <c r="C50" s="6"/>
      <c r="D50" s="6"/>
      <c r="E50" s="6"/>
      <c r="F50" s="6"/>
      <c r="G50" s="8"/>
    </row>
    <row r="51" spans="1:7" ht="24.75" customHeight="1">
      <c r="A51" s="6"/>
      <c r="B51" s="6"/>
      <c r="C51" s="6"/>
      <c r="D51" s="6"/>
      <c r="E51" s="6"/>
      <c r="F51" s="6"/>
      <c r="G51" s="6"/>
    </row>
    <row r="52" spans="1:7" ht="24.75" customHeight="1">
      <c r="A52" s="6"/>
      <c r="B52" s="6"/>
      <c r="C52" s="6"/>
      <c r="D52" s="6"/>
      <c r="E52" s="8"/>
      <c r="F52" s="8"/>
      <c r="G52" s="8"/>
    </row>
    <row r="53" spans="1:7" ht="24.75" customHeight="1">
      <c r="A53" s="6"/>
      <c r="B53" s="6"/>
      <c r="C53" s="6"/>
      <c r="D53" s="6"/>
      <c r="E53" s="8"/>
      <c r="F53" s="8"/>
      <c r="G53" s="8"/>
    </row>
    <row r="54" spans="1:7" ht="24.75" customHeight="1">
      <c r="A54" s="6"/>
      <c r="B54" s="6"/>
      <c r="C54" s="6"/>
      <c r="D54" s="6"/>
      <c r="E54" s="6"/>
      <c r="F54" s="6"/>
      <c r="G54" s="8"/>
    </row>
    <row r="55" spans="1:7" ht="24.75" customHeight="1">
      <c r="A55" s="6"/>
      <c r="B55" s="6"/>
      <c r="C55" s="6"/>
      <c r="D55" s="6"/>
      <c r="E55" s="6"/>
      <c r="F55" s="6"/>
      <c r="G55" s="8"/>
    </row>
    <row r="56" spans="1:7" ht="24.75" customHeight="1">
      <c r="A56" s="6"/>
      <c r="B56" s="6"/>
      <c r="C56" s="6"/>
      <c r="D56" s="6"/>
      <c r="E56" s="6"/>
      <c r="F56" s="6"/>
      <c r="G56" s="6"/>
    </row>
    <row r="57" spans="1:7" ht="24.75" customHeight="1">
      <c r="A57" s="6"/>
      <c r="B57" s="6"/>
      <c r="C57" s="6"/>
      <c r="D57" s="6"/>
      <c r="E57" s="8"/>
      <c r="F57" s="8"/>
      <c r="G57" s="8"/>
    </row>
    <row r="58" spans="1:7" ht="24.75" customHeight="1">
      <c r="A58" s="6"/>
      <c r="B58" s="6"/>
      <c r="C58" s="6"/>
      <c r="D58" s="6"/>
      <c r="E58" s="6"/>
      <c r="F58" s="6"/>
      <c r="G58" s="8"/>
    </row>
    <row r="59" spans="1:7" ht="24.75" customHeight="1">
      <c r="A59" s="6"/>
      <c r="B59" s="6"/>
      <c r="C59" s="6"/>
      <c r="D59" s="6"/>
      <c r="E59" s="6"/>
      <c r="F59" s="6"/>
      <c r="G59" s="8"/>
    </row>
    <row r="60" spans="1:7" ht="24.75" customHeight="1">
      <c r="A60" s="6"/>
      <c r="B60" s="6"/>
      <c r="C60" s="6"/>
      <c r="D60" s="6"/>
      <c r="E60" s="6"/>
      <c r="F60" s="6"/>
      <c r="G60" s="6"/>
    </row>
    <row r="61" spans="1:7" ht="24.75" customHeight="1">
      <c r="A61" s="6"/>
      <c r="B61" s="6"/>
      <c r="C61" s="6"/>
      <c r="D61" s="6"/>
      <c r="E61" s="8"/>
      <c r="F61" s="8"/>
      <c r="G61" s="8"/>
    </row>
    <row r="62" spans="1:7" ht="24.75" customHeight="1">
      <c r="A62" s="6"/>
      <c r="B62" s="6"/>
      <c r="C62" s="6"/>
      <c r="D62" s="6"/>
      <c r="E62" s="8"/>
      <c r="F62" s="8"/>
      <c r="G62" s="8"/>
    </row>
    <row r="63" spans="1:7" ht="24.75" customHeight="1">
      <c r="A63" s="6"/>
      <c r="B63" s="6"/>
      <c r="C63" s="6"/>
      <c r="D63" s="6"/>
      <c r="E63" s="6"/>
      <c r="F63" s="6"/>
      <c r="G63" s="8"/>
    </row>
    <row r="64" spans="1:7" ht="24.75" customHeight="1">
      <c r="A64" s="6"/>
      <c r="B64" s="6"/>
      <c r="C64" s="6"/>
      <c r="D64" s="6"/>
      <c r="E64" s="6"/>
      <c r="F64" s="6"/>
      <c r="G64" s="8"/>
    </row>
    <row r="65" spans="1:7" ht="24.75" customHeight="1">
      <c r="A65" s="6"/>
      <c r="B65" s="6"/>
      <c r="C65" s="6"/>
      <c r="D65" s="6"/>
      <c r="E65" s="6"/>
      <c r="F65" s="6"/>
      <c r="G65" s="6"/>
    </row>
    <row r="66" spans="1:7" ht="24.75" customHeight="1">
      <c r="A66" s="6"/>
      <c r="B66" s="6"/>
      <c r="C66" s="6"/>
      <c r="D66" s="6"/>
      <c r="E66" s="8"/>
      <c r="F66" s="8"/>
      <c r="G66" s="8"/>
    </row>
    <row r="67" spans="1:7" ht="24.75" customHeight="1">
      <c r="A67" s="6"/>
      <c r="B67" s="6"/>
      <c r="C67" s="6"/>
      <c r="D67" s="6"/>
      <c r="E67" s="8"/>
      <c r="F67" s="8"/>
      <c r="G67" s="8"/>
    </row>
    <row r="68" spans="1:7" ht="24.75" customHeight="1">
      <c r="A68" s="6"/>
      <c r="B68" s="6"/>
      <c r="C68" s="6"/>
      <c r="D68" s="6"/>
      <c r="E68" s="6"/>
      <c r="F68" s="6"/>
      <c r="G68" s="8"/>
    </row>
    <row r="69" spans="1:7" ht="24.75" customHeight="1">
      <c r="A69" s="6"/>
      <c r="B69" s="6"/>
      <c r="C69" s="6"/>
      <c r="D69" s="6"/>
      <c r="E69" s="6"/>
      <c r="F69" s="6"/>
      <c r="G69" s="6"/>
    </row>
    <row r="70" spans="1:7" ht="24.75" customHeight="1">
      <c r="A70" s="6"/>
      <c r="B70" s="6"/>
      <c r="C70" s="6"/>
      <c r="D70" s="7"/>
      <c r="E70" s="9"/>
      <c r="F70" s="9"/>
      <c r="G70" s="9"/>
    </row>
    <row r="71" spans="1:7" ht="24.75" customHeight="1">
      <c r="A71" s="8"/>
      <c r="B71" s="8"/>
      <c r="C71" s="6"/>
      <c r="D71" s="6"/>
      <c r="E71" s="6"/>
      <c r="F71" s="6"/>
      <c r="G71" s="6"/>
    </row>
    <row r="72" spans="1:7" ht="24.75" customHeight="1">
      <c r="A72" s="8"/>
      <c r="B72" s="8"/>
      <c r="C72" s="6"/>
      <c r="D72" s="6"/>
      <c r="E72" s="6"/>
      <c r="F72" s="6"/>
      <c r="G72" s="6"/>
    </row>
    <row r="73" spans="1:7" ht="24.75" customHeight="1">
      <c r="A73" s="8"/>
      <c r="B73" s="8"/>
      <c r="C73" s="6"/>
      <c r="D73" s="6"/>
      <c r="E73" s="6"/>
      <c r="F73" s="6"/>
      <c r="G73" s="6"/>
    </row>
    <row r="74" spans="1:7" ht="24.75" customHeight="1">
      <c r="A74" s="8"/>
      <c r="B74" s="8"/>
      <c r="C74" s="6"/>
      <c r="D74" s="6"/>
      <c r="E74" s="7"/>
      <c r="F74" s="9"/>
      <c r="G74" s="9"/>
    </row>
    <row r="75" spans="1:7" ht="24.75" customHeight="1">
      <c r="A75" s="6"/>
      <c r="B75" s="6"/>
      <c r="C75" s="6"/>
      <c r="D75" s="6"/>
      <c r="E75" s="6"/>
      <c r="F75" s="6"/>
      <c r="G75" s="6"/>
    </row>
    <row r="76" spans="1:7" ht="24.75" customHeight="1">
      <c r="A76" s="6"/>
      <c r="B76" s="6"/>
      <c r="C76" s="6"/>
      <c r="D76" s="6"/>
      <c r="E76" s="6"/>
      <c r="F76" s="6"/>
      <c r="G76" s="6"/>
    </row>
    <row r="77" spans="1:7" ht="24.75" customHeight="1">
      <c r="A77" s="6"/>
      <c r="B77" s="6"/>
      <c r="C77" s="6"/>
      <c r="D77" s="6"/>
      <c r="E77" s="6"/>
      <c r="F77" s="6"/>
      <c r="G77" s="6"/>
    </row>
    <row r="78" spans="1:7" ht="24.75" customHeight="1">
      <c r="A78" s="6"/>
      <c r="B78" s="6"/>
      <c r="C78" s="6"/>
      <c r="D78" s="6"/>
      <c r="E78" s="6"/>
      <c r="F78" s="6"/>
      <c r="G78" s="6"/>
    </row>
    <row r="79" spans="1:7" ht="24.75" customHeight="1">
      <c r="A79" s="6"/>
      <c r="B79" s="6"/>
      <c r="C79" s="6"/>
      <c r="D79" s="6"/>
      <c r="E79" s="6"/>
      <c r="F79" s="6"/>
      <c r="G79" s="6"/>
    </row>
    <row r="80" spans="1:7" ht="24.75" customHeight="1">
      <c r="A80" s="6"/>
      <c r="B80" s="6"/>
      <c r="C80" s="6"/>
      <c r="D80" s="6"/>
      <c r="E80" s="6"/>
      <c r="F80" s="6"/>
      <c r="G80" s="6"/>
    </row>
    <row r="81" spans="1:7" ht="24.75" customHeight="1">
      <c r="A81" s="6"/>
      <c r="B81" s="6"/>
      <c r="C81" s="6"/>
      <c r="D81" s="6"/>
      <c r="E81" s="6"/>
      <c r="F81" s="6"/>
      <c r="G81" s="6"/>
    </row>
    <row r="82" spans="1:7" ht="24.75" customHeight="1">
      <c r="A82" s="6"/>
      <c r="B82" s="6"/>
      <c r="C82" s="6"/>
      <c r="D82" s="6"/>
      <c r="E82" s="6"/>
      <c r="F82" s="6"/>
      <c r="G82" s="6"/>
    </row>
    <row r="83" spans="1:7" ht="24.75" customHeight="1">
      <c r="A83" s="6"/>
      <c r="B83" s="6"/>
      <c r="C83" s="6"/>
      <c r="D83" s="6"/>
      <c r="E83" s="6"/>
      <c r="F83" s="6"/>
      <c r="G83" s="6"/>
    </row>
    <row r="84" spans="1:7" ht="24.75" customHeight="1">
      <c r="A84" s="6"/>
      <c r="B84" s="6"/>
      <c r="C84" s="6"/>
      <c r="D84" s="6"/>
      <c r="E84" s="6"/>
      <c r="F84" s="6"/>
      <c r="G84" s="6"/>
    </row>
    <row r="85" spans="1:7" ht="24.75" customHeight="1">
      <c r="A85" s="6"/>
      <c r="B85" s="6"/>
      <c r="C85" s="6"/>
      <c r="D85" s="6"/>
      <c r="E85" s="6"/>
      <c r="F85" s="6"/>
      <c r="G85" s="6"/>
    </row>
    <row r="86" spans="1:7" ht="24.75" customHeight="1">
      <c r="A86" s="6"/>
      <c r="B86" s="6"/>
      <c r="C86" s="6"/>
      <c r="D86" s="6"/>
      <c r="E86" s="6"/>
      <c r="F86" s="6"/>
      <c r="G86" s="6"/>
    </row>
    <row r="87" spans="1:7" ht="24.75" customHeight="1">
      <c r="A87" s="6"/>
      <c r="B87" s="6"/>
      <c r="C87" s="6"/>
      <c r="D87" s="6"/>
      <c r="E87" s="6"/>
      <c r="F87" s="6"/>
      <c r="G87" s="6"/>
    </row>
    <row r="88" spans="1:7" ht="24.75" customHeight="1">
      <c r="A88" s="6"/>
      <c r="B88" s="6"/>
      <c r="C88" s="6"/>
      <c r="D88" s="6"/>
      <c r="E88" s="6"/>
      <c r="F88" s="6"/>
      <c r="G88" s="6"/>
    </row>
    <row r="89" spans="1:7" ht="24.75" customHeight="1">
      <c r="A89" s="6"/>
      <c r="B89" s="6"/>
      <c r="C89" s="6"/>
      <c r="D89" s="6"/>
      <c r="E89" s="6"/>
      <c r="F89" s="6"/>
      <c r="G89" s="6"/>
    </row>
    <row r="90" spans="1:7" ht="24.75" customHeight="1">
      <c r="A90" s="6"/>
      <c r="B90" s="6"/>
      <c r="C90" s="6"/>
      <c r="D90" s="6"/>
      <c r="E90" s="6"/>
      <c r="F90" s="6"/>
      <c r="G90" s="6"/>
    </row>
    <row r="91" spans="1:7" ht="24.75" customHeight="1">
      <c r="A91" s="6"/>
      <c r="B91" s="6"/>
      <c r="C91" s="6"/>
      <c r="D91" s="6"/>
      <c r="E91" s="6"/>
      <c r="F91" s="6"/>
      <c r="G91" s="6"/>
    </row>
    <row r="92" spans="1:7" ht="24.75" customHeight="1">
      <c r="A92" s="6"/>
      <c r="B92" s="6"/>
      <c r="C92" s="6"/>
      <c r="D92" s="6"/>
      <c r="E92" s="6"/>
      <c r="F92" s="6"/>
      <c r="G92" s="6"/>
    </row>
    <row r="93" spans="1:7" ht="24.75" customHeight="1">
      <c r="A93" s="6"/>
      <c r="B93" s="6"/>
      <c r="C93" s="6"/>
      <c r="D93" s="6"/>
      <c r="E93" s="6"/>
      <c r="F93" s="6"/>
      <c r="G93" s="6"/>
    </row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</sheetData>
  <sheetProtection selectLockedCells="1" selectUnlockedCells="1"/>
  <mergeCells count="9">
    <mergeCell ref="C26:F26"/>
    <mergeCell ref="C30:F30"/>
    <mergeCell ref="C31:F31"/>
    <mergeCell ref="A1:C1"/>
    <mergeCell ref="C3:E3"/>
    <mergeCell ref="A4:C4"/>
    <mergeCell ref="D9:G9"/>
    <mergeCell ref="D10:G10"/>
    <mergeCell ref="C18:F18"/>
  </mergeCells>
  <conditionalFormatting sqref="A29">
    <cfRule type="expression" priority="1" dxfId="12" stopIfTrue="1">
      <formula>AND($A29&lt;&gt;"COMPOSICAO",$A29&lt;&gt;"INSUMO",$A29&lt;&gt;"")</formula>
    </cfRule>
    <cfRule type="expression" priority="2" dxfId="13" stopIfTrue="1">
      <formula>AND(OR($A29="COMPOSICAO",$A29="INSUMO",$A29&lt;&gt;""),$A29&lt;&gt;"")</formula>
    </cfRule>
  </conditionalFormatting>
  <printOptions/>
  <pageMargins left="0.5118110236220472" right="0.5118110236220472" top="0.7874015748031497" bottom="0.7874015748031497" header="0.5118110236220472" footer="0.5118110236220472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F88"/>
  <sheetViews>
    <sheetView showGridLines="0" zoomScaleSheetLayoutView="70" zoomScalePageLayoutView="0" workbookViewId="0" topLeftCell="A7">
      <selection activeCell="E16" sqref="E16"/>
    </sheetView>
  </sheetViews>
  <sheetFormatPr defaultColWidth="9.140625" defaultRowHeight="15"/>
  <cols>
    <col min="1" max="1" width="16.7109375" style="1" customWidth="1"/>
    <col min="2" max="2" width="15.140625" style="1" customWidth="1"/>
    <col min="3" max="3" width="62.140625" style="1" customWidth="1"/>
    <col min="4" max="4" width="9.00390625" style="1" customWidth="1"/>
    <col min="5" max="5" width="12.421875" style="1" customWidth="1"/>
    <col min="6" max="6" width="13.421875" style="1" customWidth="1"/>
    <col min="7" max="7" width="18.00390625" style="1" customWidth="1"/>
    <col min="8" max="8" width="33.421875" style="1" customWidth="1"/>
    <col min="9" max="9" width="13.28125" style="1" bestFit="1" customWidth="1"/>
    <col min="10" max="10" width="15.8515625" style="1" customWidth="1"/>
    <col min="11" max="11" width="13.8515625" style="1" bestFit="1" customWidth="1"/>
    <col min="12" max="13" width="9.140625" style="1" customWidth="1"/>
    <col min="14" max="14" width="12.7109375" style="1" bestFit="1" customWidth="1"/>
    <col min="15" max="16384" width="9.140625" style="1" customWidth="1"/>
  </cols>
  <sheetData>
    <row r="1" spans="1:240" ht="20.25" customHeight="1" thickTop="1">
      <c r="A1" s="434"/>
      <c r="B1" s="435"/>
      <c r="C1" s="435"/>
      <c r="D1" s="66"/>
      <c r="E1" s="66"/>
      <c r="F1" s="67"/>
      <c r="G1" s="6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</row>
    <row r="2" spans="1:240" ht="19.5" customHeight="1">
      <c r="A2" s="40"/>
      <c r="B2" s="41"/>
      <c r="C2" s="41"/>
      <c r="D2" s="41"/>
      <c r="E2" s="41"/>
      <c r="F2" s="12"/>
      <c r="G2" s="39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</row>
    <row r="3" spans="1:240" ht="19.5" customHeight="1">
      <c r="A3" s="42"/>
      <c r="B3" s="43"/>
      <c r="C3" s="436"/>
      <c r="D3" s="436"/>
      <c r="E3" s="436"/>
      <c r="F3" s="12"/>
      <c r="G3" s="39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</row>
    <row r="4" spans="1:240" ht="19.5" customHeight="1">
      <c r="A4" s="437" t="str">
        <f>'PLANILHA ORÇAMENTARIA_B1'!A6:C6</f>
        <v>ENCARGOS SOCIAIS DESONERADOS : 88,52% - HORISTA E 50,17% MENSALISTA</v>
      </c>
      <c r="B4" s="438"/>
      <c r="C4" s="438"/>
      <c r="D4" s="59"/>
      <c r="E4" s="91"/>
      <c r="F4" s="92"/>
      <c r="G4" s="93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</row>
    <row r="5" spans="1:240" ht="19.5" customHeight="1">
      <c r="A5" s="55" t="str">
        <f>'PLANILHA ORÇAMENTARIA_B1'!A7</f>
        <v>CLIENTE:</v>
      </c>
      <c r="B5" s="4" t="str">
        <f>'PLANILHA ORÇAMENTARIA_B1'!B7:C7</f>
        <v>ASSOCIAÇÃO DE ASSISTÊNCIA À CRIANÇA DEFICIENTE - REFORMA  DO AMBULATÓRIO- 2º PAVIMENTO</v>
      </c>
      <c r="C5" s="22"/>
      <c r="D5" s="4" t="s">
        <v>20</v>
      </c>
      <c r="E5" s="4"/>
      <c r="F5" s="92" t="s">
        <v>296</v>
      </c>
      <c r="G5" s="60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</row>
    <row r="6" spans="1:240" ht="19.5" customHeight="1">
      <c r="A6" s="55" t="s">
        <v>16</v>
      </c>
      <c r="B6" s="4" t="str">
        <f>'PLANILHA ORÇAMENTARIA_B1'!B8</f>
        <v>RUA PROFESSOR ASCENDINO REIS, 724- VILA CLEMENTINO - SÃO PAULO-SP</v>
      </c>
      <c r="C6" s="22"/>
      <c r="D6" s="4" t="s">
        <v>21</v>
      </c>
      <c r="E6" s="4"/>
      <c r="F6" s="381" t="s">
        <v>377</v>
      </c>
      <c r="G6" s="9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</row>
    <row r="7" spans="1:240" ht="30.75" customHeight="1">
      <c r="A7" s="61" t="s">
        <v>356</v>
      </c>
      <c r="B7" s="62" t="s">
        <v>357</v>
      </c>
      <c r="C7" s="63"/>
      <c r="D7" s="62"/>
      <c r="E7" s="62"/>
      <c r="F7" s="64"/>
      <c r="G7" s="65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</row>
    <row r="8" spans="1:240" ht="17.25" customHeight="1">
      <c r="A8" s="29"/>
      <c r="B8" s="10"/>
      <c r="C8" s="21"/>
      <c r="D8" s="11"/>
      <c r="E8" s="11"/>
      <c r="F8" s="10"/>
      <c r="G8" s="30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</row>
    <row r="9" spans="1:240" ht="17.25" customHeight="1">
      <c r="A9" s="31"/>
      <c r="B9" s="12"/>
      <c r="C9" s="13"/>
      <c r="D9" s="439"/>
      <c r="E9" s="440"/>
      <c r="F9" s="440"/>
      <c r="G9" s="441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</row>
    <row r="10" spans="1:240" ht="9" customHeight="1" thickBot="1">
      <c r="A10" s="48"/>
      <c r="B10" s="49"/>
      <c r="C10" s="50"/>
      <c r="D10" s="442"/>
      <c r="E10" s="443"/>
      <c r="F10" s="443"/>
      <c r="G10" s="444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</row>
    <row r="11" spans="1:7" ht="33" customHeight="1" thickTop="1">
      <c r="A11" s="95" t="s">
        <v>76</v>
      </c>
      <c r="B11" s="96"/>
      <c r="C11" s="132" t="s">
        <v>53</v>
      </c>
      <c r="D11" s="97"/>
      <c r="E11" s="97"/>
      <c r="F11" s="94"/>
      <c r="G11" s="98"/>
    </row>
    <row r="12" spans="1:7" ht="25.5" customHeight="1">
      <c r="A12" s="99" t="s">
        <v>77</v>
      </c>
      <c r="B12" s="100" t="s">
        <v>9</v>
      </c>
      <c r="C12" s="101" t="s">
        <v>74</v>
      </c>
      <c r="D12" s="102"/>
      <c r="E12" s="103" t="s">
        <v>296</v>
      </c>
      <c r="F12" s="104"/>
      <c r="G12" s="105" t="s">
        <v>306</v>
      </c>
    </row>
    <row r="13" spans="1:8" ht="55.5" customHeight="1">
      <c r="A13" s="106" t="s">
        <v>22</v>
      </c>
      <c r="B13" s="107" t="s">
        <v>75</v>
      </c>
      <c r="C13" s="108" t="s">
        <v>78</v>
      </c>
      <c r="D13" s="109" t="s">
        <v>9</v>
      </c>
      <c r="E13" s="110">
        <v>198</v>
      </c>
      <c r="F13" s="111" t="s">
        <v>80</v>
      </c>
      <c r="G13" s="112" t="s">
        <v>81</v>
      </c>
      <c r="H13" s="89"/>
    </row>
    <row r="14" spans="1:9" ht="39.75" customHeight="1">
      <c r="A14" s="69" t="s">
        <v>41</v>
      </c>
      <c r="B14" s="77">
        <v>90777</v>
      </c>
      <c r="C14" s="295" t="s">
        <v>65</v>
      </c>
      <c r="D14" s="85" t="s">
        <v>14</v>
      </c>
      <c r="E14" s="72">
        <v>198</v>
      </c>
      <c r="F14" s="86">
        <v>72</v>
      </c>
      <c r="G14" s="87">
        <f>TRUNC(E14*F14,2)</f>
        <v>14256</v>
      </c>
      <c r="I14" s="314"/>
    </row>
    <row r="15" spans="1:9" ht="32.25" customHeight="1">
      <c r="A15" s="69" t="s">
        <v>41</v>
      </c>
      <c r="B15" s="77">
        <v>90776</v>
      </c>
      <c r="C15" s="295" t="s">
        <v>61</v>
      </c>
      <c r="D15" s="85" t="s">
        <v>14</v>
      </c>
      <c r="E15" s="72">
        <v>728.4207</v>
      </c>
      <c r="F15" s="86">
        <v>26.92</v>
      </c>
      <c r="G15" s="87">
        <f>TRUNC(E15*F15,2)</f>
        <v>19609.08</v>
      </c>
      <c r="H15" s="379"/>
      <c r="I15" s="296"/>
    </row>
    <row r="16" spans="1:7" ht="32.25" customHeight="1">
      <c r="A16" s="120"/>
      <c r="B16" s="121"/>
      <c r="C16" s="122"/>
      <c r="D16" s="116"/>
      <c r="E16" s="123"/>
      <c r="F16" s="118"/>
      <c r="G16" s="119"/>
    </row>
    <row r="17" spans="1:9" ht="35.25" customHeight="1">
      <c r="A17" s="120"/>
      <c r="B17" s="124"/>
      <c r="C17" s="425" t="s">
        <v>83</v>
      </c>
      <c r="D17" s="445"/>
      <c r="E17" s="445"/>
      <c r="F17" s="446"/>
      <c r="G17" s="119">
        <f>SUM(G14:G16)</f>
        <v>33865.08</v>
      </c>
      <c r="H17" s="44"/>
      <c r="I17" s="195"/>
    </row>
    <row r="18" spans="1:9" ht="37.5" customHeight="1">
      <c r="A18" s="106" t="s">
        <v>22</v>
      </c>
      <c r="B18" s="107" t="s">
        <v>75</v>
      </c>
      <c r="C18" s="108" t="s">
        <v>84</v>
      </c>
      <c r="D18" s="109" t="s">
        <v>9</v>
      </c>
      <c r="E18" s="110" t="s">
        <v>79</v>
      </c>
      <c r="F18" s="111" t="s">
        <v>80</v>
      </c>
      <c r="G18" s="112" t="s">
        <v>81</v>
      </c>
      <c r="H18" s="44"/>
      <c r="I18" s="296"/>
    </row>
    <row r="19" spans="1:9" ht="32.25" customHeight="1">
      <c r="A19" s="120"/>
      <c r="B19" s="121"/>
      <c r="C19" s="132"/>
      <c r="D19" s="116"/>
      <c r="E19" s="72"/>
      <c r="F19" s="118"/>
      <c r="G19" s="119"/>
      <c r="I19" s="296"/>
    </row>
    <row r="20" spans="1:7" ht="32.25" customHeight="1">
      <c r="A20" s="120"/>
      <c r="B20" s="121"/>
      <c r="C20" s="122"/>
      <c r="D20" s="116"/>
      <c r="E20" s="123"/>
      <c r="F20" s="118"/>
      <c r="G20" s="125"/>
    </row>
    <row r="21" spans="1:7" ht="32.25" customHeight="1">
      <c r="A21" s="120"/>
      <c r="B21" s="124"/>
      <c r="C21" s="425" t="s">
        <v>85</v>
      </c>
      <c r="D21" s="426"/>
      <c r="E21" s="426"/>
      <c r="F21" s="427"/>
      <c r="G21" s="119">
        <f>SUM(G19:G20)</f>
        <v>0</v>
      </c>
    </row>
    <row r="22" spans="1:7" ht="32.25" customHeight="1">
      <c r="A22" s="106" t="s">
        <v>22</v>
      </c>
      <c r="B22" s="107" t="s">
        <v>75</v>
      </c>
      <c r="C22" s="109" t="s">
        <v>86</v>
      </c>
      <c r="D22" s="109" t="s">
        <v>9</v>
      </c>
      <c r="E22" s="110" t="s">
        <v>79</v>
      </c>
      <c r="F22" s="111" t="s">
        <v>80</v>
      </c>
      <c r="G22" s="112" t="s">
        <v>81</v>
      </c>
    </row>
    <row r="23" spans="1:7" ht="32.25" customHeight="1">
      <c r="A23" s="120"/>
      <c r="B23" s="126"/>
      <c r="C23" s="127"/>
      <c r="D23" s="127"/>
      <c r="E23" s="127"/>
      <c r="F23" s="128"/>
      <c r="G23" s="119"/>
    </row>
    <row r="24" spans="1:7" ht="32.25" customHeight="1">
      <c r="A24" s="120"/>
      <c r="B24" s="126"/>
      <c r="C24" s="127"/>
      <c r="D24" s="127"/>
      <c r="E24" s="127"/>
      <c r="F24" s="128"/>
      <c r="G24" s="119"/>
    </row>
    <row r="25" spans="1:7" ht="32.25" customHeight="1">
      <c r="A25" s="120"/>
      <c r="B25" s="126"/>
      <c r="C25" s="428" t="s">
        <v>87</v>
      </c>
      <c r="D25" s="429"/>
      <c r="E25" s="429"/>
      <c r="F25" s="427"/>
      <c r="G25" s="119"/>
    </row>
    <row r="26" spans="1:8" ht="47.25" customHeight="1" thickBot="1">
      <c r="A26" s="129"/>
      <c r="B26" s="130"/>
      <c r="C26" s="430" t="s">
        <v>88</v>
      </c>
      <c r="D26" s="431"/>
      <c r="E26" s="432"/>
      <c r="F26" s="433"/>
      <c r="G26" s="131">
        <f>ROUND(G25+G21+G17,2)</f>
        <v>33865.08</v>
      </c>
      <c r="H26" s="27"/>
    </row>
    <row r="27" spans="1:8" ht="32.25" customHeight="1" thickTop="1">
      <c r="A27" s="70"/>
      <c r="B27" s="77"/>
      <c r="C27" s="76"/>
      <c r="D27" s="51"/>
      <c r="E27" s="54"/>
      <c r="F27" s="53"/>
      <c r="G27" s="52"/>
      <c r="H27" s="296"/>
    </row>
    <row r="28" spans="1:8" ht="24.75" customHeight="1">
      <c r="A28" s="56"/>
      <c r="B28" s="57"/>
      <c r="C28" s="20"/>
      <c r="D28" s="20"/>
      <c r="E28" s="26"/>
      <c r="F28" s="26"/>
      <c r="G28" s="32"/>
      <c r="H28" s="44"/>
    </row>
    <row r="29" spans="1:9" ht="17.25" customHeight="1">
      <c r="A29" s="71"/>
      <c r="B29" s="58"/>
      <c r="C29" s="16"/>
      <c r="D29" s="20"/>
      <c r="E29" s="26"/>
      <c r="F29" s="26"/>
      <c r="G29" s="32"/>
      <c r="H29" s="44"/>
      <c r="I29" s="27"/>
    </row>
    <row r="30" spans="1:11" ht="24.75" customHeight="1">
      <c r="A30" s="71"/>
      <c r="B30" s="58"/>
      <c r="C30" s="16"/>
      <c r="D30" s="16"/>
      <c r="E30" s="26"/>
      <c r="F30" s="26"/>
      <c r="G30" s="32"/>
      <c r="H30" s="44"/>
      <c r="I30" s="44"/>
      <c r="K30" s="44"/>
    </row>
    <row r="31" spans="1:10" ht="24.75" customHeight="1">
      <c r="A31" s="71"/>
      <c r="B31" s="58"/>
      <c r="C31" s="299"/>
      <c r="D31" s="16"/>
      <c r="E31" s="26"/>
      <c r="F31" s="26"/>
      <c r="G31" s="32"/>
      <c r="I31" s="44"/>
      <c r="J31" s="44"/>
    </row>
    <row r="32" spans="1:11" ht="15" customHeight="1" thickBot="1">
      <c r="A32" s="74"/>
      <c r="B32" s="75"/>
      <c r="C32" s="37"/>
      <c r="D32" s="34"/>
      <c r="E32" s="35"/>
      <c r="F32" s="35"/>
      <c r="G32" s="36"/>
      <c r="I32" s="44"/>
      <c r="K32" s="44"/>
    </row>
    <row r="33" spans="1:7" ht="9" customHeight="1" thickBot="1" thickTop="1">
      <c r="A33" s="33"/>
      <c r="B33" s="24"/>
      <c r="C33" s="34"/>
      <c r="D33" s="34"/>
      <c r="E33" s="35"/>
      <c r="F33" s="35"/>
      <c r="G33" s="36"/>
    </row>
    <row r="34" spans="1:7" ht="24.75" customHeight="1" thickTop="1">
      <c r="A34" s="6"/>
      <c r="B34" s="6"/>
      <c r="C34" s="6"/>
      <c r="D34" s="6"/>
      <c r="E34" s="6"/>
      <c r="F34" s="6"/>
      <c r="G34" s="8"/>
    </row>
    <row r="35" spans="1:7" ht="24.75" customHeight="1">
      <c r="A35" s="6"/>
      <c r="B35" s="6"/>
      <c r="C35" s="6"/>
      <c r="D35" s="6"/>
      <c r="E35" s="6"/>
      <c r="F35" s="6"/>
      <c r="G35" s="8"/>
    </row>
    <row r="36" spans="1:7" ht="24.75" customHeight="1">
      <c r="A36" s="6"/>
      <c r="B36" s="6"/>
      <c r="C36" s="6"/>
      <c r="D36" s="6"/>
      <c r="E36" s="6"/>
      <c r="F36" s="6"/>
      <c r="G36" s="8"/>
    </row>
    <row r="37" spans="1:7" ht="24.75" customHeight="1">
      <c r="A37" s="6"/>
      <c r="B37" s="6"/>
      <c r="C37" s="6"/>
      <c r="D37" s="6"/>
      <c r="E37" s="6"/>
      <c r="F37" s="6"/>
      <c r="G37" s="27"/>
    </row>
    <row r="38" spans="1:7" ht="24.75" customHeight="1">
      <c r="A38" s="6"/>
      <c r="B38" s="6"/>
      <c r="C38" s="6"/>
      <c r="D38" s="6"/>
      <c r="E38" s="6"/>
      <c r="F38" s="6"/>
      <c r="G38" s="27"/>
    </row>
    <row r="39" spans="1:7" ht="24.75" customHeight="1">
      <c r="A39" s="6"/>
      <c r="B39" s="6"/>
      <c r="C39" s="6"/>
      <c r="D39" s="6"/>
      <c r="E39" s="6"/>
      <c r="F39" s="6"/>
      <c r="G39" s="27"/>
    </row>
    <row r="40" spans="1:7" ht="24.75" customHeight="1">
      <c r="A40" s="6"/>
      <c r="B40" s="6"/>
      <c r="C40" s="6"/>
      <c r="D40" s="6"/>
      <c r="E40" s="6"/>
      <c r="F40" s="6"/>
      <c r="G40" s="27"/>
    </row>
    <row r="41" spans="1:7" ht="24.75" customHeight="1">
      <c r="A41" s="6"/>
      <c r="B41" s="6"/>
      <c r="C41" s="6"/>
      <c r="D41" s="6"/>
      <c r="E41" s="8"/>
      <c r="F41" s="8"/>
      <c r="G41" s="27"/>
    </row>
    <row r="42" spans="1:7" ht="24.75" customHeight="1">
      <c r="A42" s="6"/>
      <c r="B42" s="6"/>
      <c r="C42" s="6"/>
      <c r="D42" s="6"/>
      <c r="E42" s="8"/>
      <c r="F42" s="8"/>
      <c r="G42" s="27"/>
    </row>
    <row r="43" spans="1:7" ht="24.75" customHeight="1">
      <c r="A43" s="6"/>
      <c r="B43" s="6"/>
      <c r="C43" s="6"/>
      <c r="D43" s="6"/>
      <c r="E43" s="8"/>
      <c r="F43" s="8"/>
      <c r="G43" s="27"/>
    </row>
    <row r="44" spans="1:7" ht="24.75" customHeight="1">
      <c r="A44" s="6"/>
      <c r="B44" s="6"/>
      <c r="C44" s="6"/>
      <c r="D44" s="6"/>
      <c r="E44" s="6"/>
      <c r="F44" s="6"/>
      <c r="G44" s="27"/>
    </row>
    <row r="45" spans="1:7" ht="24.75" customHeight="1">
      <c r="A45" s="6"/>
      <c r="B45" s="6"/>
      <c r="C45" s="6"/>
      <c r="D45" s="6"/>
      <c r="E45" s="6"/>
      <c r="F45" s="6"/>
      <c r="G45" s="8"/>
    </row>
    <row r="46" spans="1:7" ht="24.75" customHeight="1">
      <c r="A46" s="6"/>
      <c r="B46" s="6"/>
      <c r="C46" s="6"/>
      <c r="D46" s="6"/>
      <c r="E46" s="6"/>
      <c r="F46" s="6"/>
      <c r="G46" s="6"/>
    </row>
    <row r="47" spans="1:7" ht="24.75" customHeight="1">
      <c r="A47" s="6"/>
      <c r="B47" s="6"/>
      <c r="C47" s="6"/>
      <c r="D47" s="6"/>
      <c r="E47" s="8"/>
      <c r="F47" s="8"/>
      <c r="G47" s="8"/>
    </row>
    <row r="48" spans="1:7" ht="24.75" customHeight="1">
      <c r="A48" s="6"/>
      <c r="B48" s="6"/>
      <c r="C48" s="6"/>
      <c r="D48" s="6"/>
      <c r="E48" s="8"/>
      <c r="F48" s="8"/>
      <c r="G48" s="8"/>
    </row>
    <row r="49" spans="1:7" ht="24.75" customHeight="1">
      <c r="A49" s="6"/>
      <c r="B49" s="6"/>
      <c r="C49" s="6"/>
      <c r="D49" s="6"/>
      <c r="E49" s="6"/>
      <c r="F49" s="6"/>
      <c r="G49" s="8"/>
    </row>
    <row r="50" spans="1:7" ht="24.75" customHeight="1">
      <c r="A50" s="6"/>
      <c r="B50" s="6"/>
      <c r="C50" s="6"/>
      <c r="D50" s="6"/>
      <c r="E50" s="6"/>
      <c r="F50" s="6"/>
      <c r="G50" s="8"/>
    </row>
    <row r="51" spans="1:7" ht="24.75" customHeight="1">
      <c r="A51" s="6"/>
      <c r="B51" s="6"/>
      <c r="C51" s="6"/>
      <c r="D51" s="6"/>
      <c r="E51" s="6"/>
      <c r="F51" s="6"/>
      <c r="G51" s="6"/>
    </row>
    <row r="52" spans="1:7" ht="24.75" customHeight="1">
      <c r="A52" s="6"/>
      <c r="B52" s="6"/>
      <c r="C52" s="6"/>
      <c r="D52" s="6"/>
      <c r="E52" s="8"/>
      <c r="F52" s="8"/>
      <c r="G52" s="8"/>
    </row>
    <row r="53" spans="1:7" ht="24.75" customHeight="1">
      <c r="A53" s="6"/>
      <c r="B53" s="6"/>
      <c r="C53" s="6"/>
      <c r="D53" s="6"/>
      <c r="E53" s="6"/>
      <c r="F53" s="6"/>
      <c r="G53" s="8"/>
    </row>
    <row r="54" spans="1:7" ht="24.75" customHeight="1">
      <c r="A54" s="6"/>
      <c r="B54" s="6"/>
      <c r="C54" s="6"/>
      <c r="D54" s="6"/>
      <c r="E54" s="6"/>
      <c r="F54" s="6"/>
      <c r="G54" s="8"/>
    </row>
    <row r="55" spans="1:7" ht="24.75" customHeight="1">
      <c r="A55" s="6"/>
      <c r="B55" s="6"/>
      <c r="C55" s="6"/>
      <c r="D55" s="6"/>
      <c r="E55" s="6"/>
      <c r="F55" s="6"/>
      <c r="G55" s="6"/>
    </row>
    <row r="56" spans="1:7" ht="24.75" customHeight="1">
      <c r="A56" s="6"/>
      <c r="B56" s="6"/>
      <c r="C56" s="6"/>
      <c r="D56" s="6"/>
      <c r="E56" s="8"/>
      <c r="F56" s="8"/>
      <c r="G56" s="8"/>
    </row>
    <row r="57" spans="1:7" ht="24.75" customHeight="1">
      <c r="A57" s="6"/>
      <c r="B57" s="6"/>
      <c r="C57" s="6"/>
      <c r="D57" s="6"/>
      <c r="E57" s="8"/>
      <c r="F57" s="8"/>
      <c r="G57" s="8"/>
    </row>
    <row r="58" spans="1:7" ht="24.75" customHeight="1">
      <c r="A58" s="6"/>
      <c r="B58" s="6"/>
      <c r="C58" s="6"/>
      <c r="D58" s="6"/>
      <c r="E58" s="6"/>
      <c r="F58" s="6"/>
      <c r="G58" s="8"/>
    </row>
    <row r="59" spans="1:7" ht="24.75" customHeight="1">
      <c r="A59" s="6"/>
      <c r="B59" s="6"/>
      <c r="C59" s="6"/>
      <c r="D59" s="6"/>
      <c r="E59" s="6"/>
      <c r="F59" s="6"/>
      <c r="G59" s="8"/>
    </row>
    <row r="60" spans="1:7" ht="24.75" customHeight="1">
      <c r="A60" s="6"/>
      <c r="B60" s="6"/>
      <c r="C60" s="6"/>
      <c r="D60" s="6"/>
      <c r="E60" s="6"/>
      <c r="F60" s="6"/>
      <c r="G60" s="6"/>
    </row>
    <row r="61" spans="1:7" ht="24.75" customHeight="1">
      <c r="A61" s="6"/>
      <c r="B61" s="6"/>
      <c r="C61" s="6"/>
      <c r="D61" s="6"/>
      <c r="E61" s="8"/>
      <c r="F61" s="8"/>
      <c r="G61" s="8"/>
    </row>
    <row r="62" spans="1:7" ht="24.75" customHeight="1">
      <c r="A62" s="6"/>
      <c r="B62" s="6"/>
      <c r="C62" s="6"/>
      <c r="D62" s="6"/>
      <c r="E62" s="8"/>
      <c r="F62" s="8"/>
      <c r="G62" s="8"/>
    </row>
    <row r="63" spans="1:7" ht="24.75" customHeight="1">
      <c r="A63" s="6"/>
      <c r="B63" s="6"/>
      <c r="C63" s="6"/>
      <c r="D63" s="6"/>
      <c r="E63" s="6"/>
      <c r="F63" s="6"/>
      <c r="G63" s="8"/>
    </row>
    <row r="64" spans="1:7" ht="24.75" customHeight="1">
      <c r="A64" s="6"/>
      <c r="B64" s="6"/>
      <c r="C64" s="6"/>
      <c r="D64" s="6"/>
      <c r="E64" s="6"/>
      <c r="F64" s="6"/>
      <c r="G64" s="6"/>
    </row>
    <row r="65" spans="1:7" ht="24.75" customHeight="1">
      <c r="A65" s="6"/>
      <c r="B65" s="6"/>
      <c r="C65" s="6"/>
      <c r="D65" s="7"/>
      <c r="E65" s="9"/>
      <c r="F65" s="9"/>
      <c r="G65" s="9"/>
    </row>
    <row r="66" spans="1:7" ht="24.75" customHeight="1">
      <c r="A66" s="8"/>
      <c r="B66" s="8"/>
      <c r="C66" s="6"/>
      <c r="D66" s="6"/>
      <c r="E66" s="6"/>
      <c r="F66" s="6"/>
      <c r="G66" s="6"/>
    </row>
    <row r="67" spans="1:7" ht="24.75" customHeight="1">
      <c r="A67" s="8"/>
      <c r="B67" s="8"/>
      <c r="C67" s="6"/>
      <c r="D67" s="6"/>
      <c r="E67" s="6"/>
      <c r="F67" s="6"/>
      <c r="G67" s="6"/>
    </row>
    <row r="68" spans="1:7" ht="24.75" customHeight="1">
      <c r="A68" s="8"/>
      <c r="B68" s="8"/>
      <c r="C68" s="6"/>
      <c r="D68" s="6"/>
      <c r="E68" s="6"/>
      <c r="F68" s="6"/>
      <c r="G68" s="6"/>
    </row>
    <row r="69" spans="1:7" ht="24.75" customHeight="1">
      <c r="A69" s="8"/>
      <c r="B69" s="8"/>
      <c r="C69" s="6"/>
      <c r="D69" s="6"/>
      <c r="E69" s="7"/>
      <c r="F69" s="9"/>
      <c r="G69" s="9"/>
    </row>
    <row r="70" spans="1:7" ht="24.75" customHeight="1">
      <c r="A70" s="6"/>
      <c r="B70" s="6"/>
      <c r="C70" s="6"/>
      <c r="D70" s="6"/>
      <c r="E70" s="6"/>
      <c r="F70" s="6"/>
      <c r="G70" s="6"/>
    </row>
    <row r="71" spans="1:7" ht="24.75" customHeight="1">
      <c r="A71" s="6"/>
      <c r="B71" s="6"/>
      <c r="C71" s="6"/>
      <c r="D71" s="6"/>
      <c r="E71" s="6"/>
      <c r="F71" s="6"/>
      <c r="G71" s="6"/>
    </row>
    <row r="72" spans="1:7" ht="24.75" customHeight="1">
      <c r="A72" s="6"/>
      <c r="B72" s="6"/>
      <c r="C72" s="6"/>
      <c r="D72" s="6"/>
      <c r="E72" s="6"/>
      <c r="F72" s="6"/>
      <c r="G72" s="6"/>
    </row>
    <row r="73" spans="1:7" ht="24.75" customHeight="1">
      <c r="A73" s="6"/>
      <c r="B73" s="6"/>
      <c r="C73" s="6"/>
      <c r="D73" s="6"/>
      <c r="E73" s="6"/>
      <c r="F73" s="6"/>
      <c r="G73" s="6"/>
    </row>
    <row r="74" spans="1:7" ht="24.75" customHeight="1">
      <c r="A74" s="6"/>
      <c r="B74" s="6"/>
      <c r="C74" s="6"/>
      <c r="D74" s="6"/>
      <c r="E74" s="6"/>
      <c r="F74" s="6"/>
      <c r="G74" s="6"/>
    </row>
    <row r="75" spans="1:7" ht="24.75" customHeight="1">
      <c r="A75" s="6"/>
      <c r="B75" s="6"/>
      <c r="C75" s="6"/>
      <c r="D75" s="6"/>
      <c r="E75" s="6"/>
      <c r="F75" s="6"/>
      <c r="G75" s="6"/>
    </row>
    <row r="76" spans="1:7" ht="24.75" customHeight="1">
      <c r="A76" s="6"/>
      <c r="B76" s="6"/>
      <c r="C76" s="6"/>
      <c r="D76" s="6"/>
      <c r="E76" s="6"/>
      <c r="F76" s="6"/>
      <c r="G76" s="6"/>
    </row>
    <row r="77" spans="1:7" ht="24.75" customHeight="1">
      <c r="A77" s="6"/>
      <c r="B77" s="6"/>
      <c r="C77" s="6"/>
      <c r="D77" s="6"/>
      <c r="E77" s="6"/>
      <c r="F77" s="6"/>
      <c r="G77" s="6"/>
    </row>
    <row r="78" spans="1:7" ht="24.75" customHeight="1">
      <c r="A78" s="6"/>
      <c r="B78" s="6"/>
      <c r="C78" s="6"/>
      <c r="D78" s="6"/>
      <c r="E78" s="6"/>
      <c r="F78" s="6"/>
      <c r="G78" s="6"/>
    </row>
    <row r="79" spans="1:7" ht="24.75" customHeight="1">
      <c r="A79" s="6"/>
      <c r="B79" s="6"/>
      <c r="C79" s="6"/>
      <c r="D79" s="6"/>
      <c r="E79" s="6"/>
      <c r="F79" s="6"/>
      <c r="G79" s="6"/>
    </row>
    <row r="80" spans="1:7" ht="24.75" customHeight="1">
      <c r="A80" s="6"/>
      <c r="B80" s="6"/>
      <c r="C80" s="6"/>
      <c r="D80" s="6"/>
      <c r="E80" s="6"/>
      <c r="F80" s="6"/>
      <c r="G80" s="6"/>
    </row>
    <row r="81" spans="1:7" ht="24.75" customHeight="1">
      <c r="A81" s="6"/>
      <c r="B81" s="6"/>
      <c r="C81" s="6"/>
      <c r="D81" s="6"/>
      <c r="E81" s="6"/>
      <c r="F81" s="6"/>
      <c r="G81" s="6"/>
    </row>
    <row r="82" spans="1:7" ht="24.75" customHeight="1">
      <c r="A82" s="6"/>
      <c r="B82" s="6"/>
      <c r="C82" s="6"/>
      <c r="D82" s="6"/>
      <c r="E82" s="6"/>
      <c r="F82" s="6"/>
      <c r="G82" s="6"/>
    </row>
    <row r="83" spans="1:7" ht="24.75" customHeight="1">
      <c r="A83" s="6"/>
      <c r="B83" s="6"/>
      <c r="C83" s="6"/>
      <c r="D83" s="6"/>
      <c r="E83" s="6"/>
      <c r="F83" s="6"/>
      <c r="G83" s="6"/>
    </row>
    <row r="84" spans="1:7" ht="24.75" customHeight="1">
      <c r="A84" s="6"/>
      <c r="B84" s="6"/>
      <c r="C84" s="6"/>
      <c r="D84" s="6"/>
      <c r="E84" s="6"/>
      <c r="F84" s="6"/>
      <c r="G84" s="6"/>
    </row>
    <row r="85" spans="1:7" ht="24.75" customHeight="1">
      <c r="A85" s="6"/>
      <c r="B85" s="6"/>
      <c r="C85" s="6"/>
      <c r="D85" s="6"/>
      <c r="E85" s="6"/>
      <c r="F85" s="6"/>
      <c r="G85" s="6"/>
    </row>
    <row r="86" spans="1:7" ht="24.75" customHeight="1">
      <c r="A86" s="6"/>
      <c r="B86" s="6"/>
      <c r="C86" s="6"/>
      <c r="D86" s="6"/>
      <c r="E86" s="6"/>
      <c r="F86" s="6"/>
      <c r="G86" s="6"/>
    </row>
    <row r="87" spans="1:7" ht="24.75" customHeight="1">
      <c r="A87" s="6"/>
      <c r="B87" s="6"/>
      <c r="C87" s="6"/>
      <c r="D87" s="6"/>
      <c r="E87" s="6"/>
      <c r="F87" s="6"/>
      <c r="G87" s="6"/>
    </row>
    <row r="88" spans="1:7" ht="24.75" customHeight="1">
      <c r="A88" s="6"/>
      <c r="B88" s="6"/>
      <c r="C88" s="6"/>
      <c r="D88" s="6"/>
      <c r="E88" s="6"/>
      <c r="F88" s="6"/>
      <c r="G88" s="6"/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 selectLockedCells="1" selectUnlockedCells="1"/>
  <mergeCells count="9">
    <mergeCell ref="C21:F21"/>
    <mergeCell ref="C25:F25"/>
    <mergeCell ref="C26:F26"/>
    <mergeCell ref="A1:C1"/>
    <mergeCell ref="C3:E3"/>
    <mergeCell ref="A4:C4"/>
    <mergeCell ref="D9:G9"/>
    <mergeCell ref="D10:G10"/>
    <mergeCell ref="C17:F17"/>
  </mergeCells>
  <conditionalFormatting sqref="A24">
    <cfRule type="expression" priority="3" dxfId="12" stopIfTrue="1">
      <formula>AND($A24&lt;&gt;"COMPOSICAO",$A24&lt;&gt;"INSUMO",$A24&lt;&gt;"")</formula>
    </cfRule>
    <cfRule type="expression" priority="4" dxfId="13" stopIfTrue="1">
      <formula>AND(OR($A24="COMPOSICAO",$A24="INSUMO",$A24&lt;&gt;""),$A24&lt;&gt;"")</formula>
    </cfRule>
  </conditionalFormatting>
  <conditionalFormatting sqref="A14:A15">
    <cfRule type="expression" priority="1" dxfId="12" stopIfTrue="1">
      <formula>AND($A14&lt;&gt;"COMPOSICAO",$A14&lt;&gt;"INSUMO",$A14&lt;&gt;"")</formula>
    </cfRule>
    <cfRule type="expression" priority="2" dxfId="13" stopIfTrue="1">
      <formula>AND(OR($A14="COMPOSICAO",$A14="INSUMO",$A14&lt;&gt;""),$A14&lt;&gt;"")</formula>
    </cfRule>
  </conditionalFormatting>
  <printOptions/>
  <pageMargins left="0.5118110236220472" right="0.5118110236220472" top="0.787401574803149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WLARAUJO</dc:creator>
  <cp:keywords/>
  <dc:description/>
  <cp:lastModifiedBy>ccdias</cp:lastModifiedBy>
  <cp:lastPrinted>2018-08-09T19:44:30Z</cp:lastPrinted>
  <dcterms:created xsi:type="dcterms:W3CDTF">2013-11-17T12:54:23Z</dcterms:created>
  <dcterms:modified xsi:type="dcterms:W3CDTF">2019-03-26T13:11:25Z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