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60" windowWidth="16605" windowHeight="9375" activeTab="0"/>
  </bookViews>
  <sheets>
    <sheet name="RESUMO DO ORÇAMENTO" sheetId="1" r:id="rId1"/>
    <sheet name="PLANIL ORÇ S VALOR P PREENCH" sheetId="2" r:id="rId2"/>
    <sheet name="PLANILHA ORÇAMENTARIA " sheetId="3" r:id="rId3"/>
    <sheet name="CRONOGRAMA" sheetId="4" r:id="rId4"/>
    <sheet name="CPU01" sheetId="5" r:id="rId5"/>
    <sheet name="CPU02" sheetId="6" r:id="rId6"/>
    <sheet name="CPU03" sheetId="7" r:id="rId7"/>
    <sheet name="Plan2" sheetId="8" r:id="rId8"/>
    <sheet name="Plan1" sheetId="9" r:id="rId9"/>
  </sheets>
  <externalReferences>
    <externalReference r:id="rId12"/>
    <externalReference r:id="rId13"/>
  </externalReferences>
  <definedNames>
    <definedName name="__xlnm.Print_Area" localSheetId="4">'CPU01'!#REF!</definedName>
    <definedName name="__xlnm.Print_Area" localSheetId="5">'CPU02'!#REF!</definedName>
    <definedName name="__xlnm.Print_Area" localSheetId="6">'CPU03'!#REF!</definedName>
    <definedName name="__xlnm.Print_Area" localSheetId="3">'CRONOGRAMA'!#REF!</definedName>
    <definedName name="__xlnm.Print_Area" localSheetId="2">'PLANILHA ORÇAMENTARIA '!#REF!</definedName>
    <definedName name="__xlnm.Print_Area" localSheetId="0">'RESUMO DO ORÇAMENTO'!#REF!</definedName>
    <definedName name="__xlnm.Print_Area_0" localSheetId="4">'CPU01'!#REF!</definedName>
    <definedName name="__xlnm.Print_Area_0" localSheetId="5">'CPU02'!#REF!</definedName>
    <definedName name="__xlnm.Print_Area_0" localSheetId="6">'CPU03'!#REF!</definedName>
    <definedName name="__xlnm.Print_Area_0" localSheetId="3">'CRONOGRAMA'!#REF!</definedName>
    <definedName name="__xlnm.Print_Area_0" localSheetId="2">'PLANILHA ORÇAMENTARIA '!#REF!</definedName>
    <definedName name="__xlnm.Print_Area_0" localSheetId="0">'RESUMO DO ORÇAMENTO'!#REF!</definedName>
    <definedName name="__xlnm.Print_Area_0_0" localSheetId="4">'CPU01'!#REF!</definedName>
    <definedName name="__xlnm.Print_Area_0_0" localSheetId="5">'CPU02'!#REF!</definedName>
    <definedName name="__xlnm.Print_Area_0_0" localSheetId="6">'CPU03'!#REF!</definedName>
    <definedName name="__xlnm.Print_Area_0_0" localSheetId="3">'CRONOGRAMA'!#REF!</definedName>
    <definedName name="__xlnm.Print_Area_0_0" localSheetId="2">'PLANILHA ORÇAMENTARIA '!#REF!</definedName>
    <definedName name="__xlnm.Print_Area_0_0" localSheetId="0">'RESUMO DO ORÇAMENTO'!#REF!</definedName>
    <definedName name="__xlnm.Print_Area_0_0_0" localSheetId="4">'CPU01'!#REF!</definedName>
    <definedName name="__xlnm.Print_Area_0_0_0" localSheetId="5">'CPU02'!#REF!</definedName>
    <definedName name="__xlnm.Print_Area_0_0_0" localSheetId="6">'CPU03'!#REF!</definedName>
    <definedName name="__xlnm.Print_Area_0_0_0" localSheetId="3">'CRONOGRAMA'!#REF!</definedName>
    <definedName name="__xlnm.Print_Area_0_0_0" localSheetId="2">'PLANILHA ORÇAMENTARIA '!#REF!</definedName>
    <definedName name="__xlnm.Print_Area_0_0_0" localSheetId="0">'RESUMO DO ORÇAMENTO'!#REF!</definedName>
    <definedName name="__xlnm.Print_Area_0_0_0_0" localSheetId="4">'CPU01'!#REF!</definedName>
    <definedName name="__xlnm.Print_Area_0_0_0_0" localSheetId="5">'CPU02'!#REF!</definedName>
    <definedName name="__xlnm.Print_Area_0_0_0_0" localSheetId="6">'CPU03'!#REF!</definedName>
    <definedName name="__xlnm.Print_Area_0_0_0_0" localSheetId="3">'CRONOGRAMA'!#REF!</definedName>
    <definedName name="__xlnm.Print_Area_0_0_0_0" localSheetId="2">'PLANILHA ORÇAMENTARIA '!#REF!</definedName>
    <definedName name="__xlnm.Print_Area_0_0_0_0" localSheetId="0">'RESUMO DO ORÇAMENTO'!#REF!</definedName>
    <definedName name="__xlnm.Print_Area_0_0_0_0_0" localSheetId="4">'CPU01'!#REF!</definedName>
    <definedName name="__xlnm.Print_Area_0_0_0_0_0" localSheetId="5">'CPU02'!#REF!</definedName>
    <definedName name="__xlnm.Print_Area_0_0_0_0_0" localSheetId="6">'CPU03'!#REF!</definedName>
    <definedName name="__xlnm.Print_Area_0_0_0_0_0" localSheetId="3">'CRONOGRAMA'!#REF!</definedName>
    <definedName name="__xlnm.Print_Area_0_0_0_0_0" localSheetId="2">'PLANILHA ORÇAMENTARIA '!#REF!</definedName>
    <definedName name="__xlnm.Print_Area_0_0_0_0_0" localSheetId="0">'RESUMO DO ORÇAMENTO'!#REF!</definedName>
    <definedName name="__xlnm.Print_Area_0_0_0_0_0_0" localSheetId="4">'CPU01'!#REF!</definedName>
    <definedName name="__xlnm.Print_Area_0_0_0_0_0_0" localSheetId="5">'CPU02'!#REF!</definedName>
    <definedName name="__xlnm.Print_Area_0_0_0_0_0_0" localSheetId="6">'CPU03'!#REF!</definedName>
    <definedName name="__xlnm.Print_Area_0_0_0_0_0_0" localSheetId="3">'CRONOGRAMA'!#REF!</definedName>
    <definedName name="__xlnm.Print_Area_0_0_0_0_0_0" localSheetId="2">'PLANILHA ORÇAMENTARIA '!#REF!</definedName>
    <definedName name="__xlnm.Print_Area_0_0_0_0_0_0" localSheetId="0">'RESUMO DO ORÇAMENTO'!#REF!</definedName>
    <definedName name="_xlnm.Print_Area" localSheetId="4">'CPU01'!$A$1:$G$28</definedName>
    <definedName name="_xlnm.Print_Area" localSheetId="5">'CPU02'!$A$1:$G$28</definedName>
    <definedName name="_xlnm.Print_Area" localSheetId="6">'CPU03'!$A$1:$G$33</definedName>
    <definedName name="_xlnm.Print_Area" localSheetId="2">'PLANILHA ORÇAMENTARIA '!$A$1:$J$118</definedName>
    <definedName name="_xlnm.Print_Area" localSheetId="0">'RESUMO DO ORÇAMENTO'!$A$1:$E$33</definedName>
    <definedName name="_xlnm.Print_Titles" localSheetId="4">'CPU01'!$1:$10</definedName>
    <definedName name="_xlnm.Print_Titles" localSheetId="5">'CPU02'!$1:$10</definedName>
    <definedName name="_xlnm.Print_Titles" localSheetId="6">'CPU03'!$1:$10</definedName>
    <definedName name="_xlnm.Print_Titles" localSheetId="2">'PLANILHA ORÇAMENTARIA '!$4:$12</definedName>
  </definedNames>
  <calcPr fullCalcOnLoad="1"/>
</workbook>
</file>

<file path=xl/comments1.xml><?xml version="1.0" encoding="utf-8"?>
<comments xmlns="http://schemas.openxmlformats.org/spreadsheetml/2006/main">
  <authors>
    <author>Usu?rio do Windows</author>
  </authors>
  <commentList>
    <comment ref="B46" authorId="0">
      <text>
        <r>
          <rPr>
            <b/>
            <sz val="9"/>
            <rFont val="Tahoma"/>
            <family val="2"/>
          </rPr>
          <t>Usuário do Windows: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<sst xmlns="http://schemas.openxmlformats.org/spreadsheetml/2006/main" count="821" uniqueCount="301">
  <si>
    <t>ITEM</t>
  </si>
  <si>
    <t>DISCRIMINAÇÃO</t>
  </si>
  <si>
    <t>VALOR SEM BDI</t>
  </si>
  <si>
    <t>VALOR TOTAL COM  BDI</t>
  </si>
  <si>
    <t>(R$)</t>
  </si>
  <si>
    <t>M</t>
  </si>
  <si>
    <t>Assinatura do Responsável Técnico pelo orçamento</t>
  </si>
  <si>
    <t>Engº Civil Carlos Edison Gomes Cardoso</t>
  </si>
  <si>
    <t>UNID.</t>
  </si>
  <si>
    <t>QUANT.</t>
  </si>
  <si>
    <t>74209/001</t>
  </si>
  <si>
    <t>M2</t>
  </si>
  <si>
    <t>H</t>
  </si>
  <si>
    <t>MÊS</t>
  </si>
  <si>
    <t>LOCAL:</t>
  </si>
  <si>
    <t>TOTAL</t>
  </si>
  <si>
    <t>PREÇO UNITARIO</t>
  </si>
  <si>
    <t>TOTAL DO ORÇAMENTO</t>
  </si>
  <si>
    <t>DATA BASE:</t>
  </si>
  <si>
    <t>FONTE PRINCIPAL:</t>
  </si>
  <si>
    <t>CODIGO</t>
  </si>
  <si>
    <t>PLACA DE OBRA EM CHAPA DE ACO GALVANIZADO</t>
  </si>
  <si>
    <t>73847/001</t>
  </si>
  <si>
    <t xml:space="preserve">Item </t>
  </si>
  <si>
    <t>Descrição dos Serviços</t>
  </si>
  <si>
    <t>Valor Total</t>
  </si>
  <si>
    <t>Mês 1</t>
  </si>
  <si>
    <t>Mês 2</t>
  </si>
  <si>
    <t>Mês 3</t>
  </si>
  <si>
    <t>01.00</t>
  </si>
  <si>
    <t>01.01.01</t>
  </si>
  <si>
    <t>01.01.03</t>
  </si>
  <si>
    <t>03.00</t>
  </si>
  <si>
    <t>04.01</t>
  </si>
  <si>
    <t>04.02</t>
  </si>
  <si>
    <t>COMPOSICAO</t>
  </si>
  <si>
    <t>AUTOR DA PLANILHA ORÇAMENTÁRIA</t>
  </si>
  <si>
    <t xml:space="preserve">BDI ADOTADO: </t>
  </si>
  <si>
    <t>CLIENTE:</t>
  </si>
  <si>
    <t>RUA PROFESSOR ASCENDINO REIS, 724- VILA CLEMENTINO - SÃO PAULO-SP</t>
  </si>
  <si>
    <t>SERVIÇOS PRELIMINARES E CANTEIRO DE OBRAS</t>
  </si>
  <si>
    <t xml:space="preserve"> BDI</t>
  </si>
  <si>
    <t>M3</t>
  </si>
  <si>
    <t>ADMINISTRAÇÃO LOCAL DA OBRA</t>
  </si>
  <si>
    <t xml:space="preserve">LIMPEZA FINAL DA OBRA </t>
  </si>
  <si>
    <t>TOTAL COM  BDI</t>
  </si>
  <si>
    <t>UNID</t>
  </si>
  <si>
    <t>03.01.01</t>
  </si>
  <si>
    <t>03.01.02</t>
  </si>
  <si>
    <t>SERVIÇOS COMPLEMENTARES E AUXILIARES</t>
  </si>
  <si>
    <t>ENCARREGADO GERAL COM ENCARGOS COMPLEMENTARES</t>
  </si>
  <si>
    <t xml:space="preserve">  RESUMO DO ORÇAMENTO                                              </t>
  </si>
  <si>
    <t xml:space="preserve">ADMINISTRAÇÃO LOCAL DA OBRA </t>
  </si>
  <si>
    <t xml:space="preserve"> ENGENHEIRO CIVIL DE OBRA JUNIOR COM ENCARGOS COMPLEMENTARES </t>
  </si>
  <si>
    <t>02.00</t>
  </si>
  <si>
    <t>DEMOLIÇÕES E RETIRADAS</t>
  </si>
  <si>
    <t>04.00</t>
  </si>
  <si>
    <t>05.00</t>
  </si>
  <si>
    <t>05.01</t>
  </si>
  <si>
    <t>06.00</t>
  </si>
  <si>
    <t>ENCARGOS SOCIAIS DESONERADOS : 88,52% - HORISTA E 50,17% MENSALISTA</t>
  </si>
  <si>
    <t>04.03</t>
  </si>
  <si>
    <t>06.01</t>
  </si>
  <si>
    <t>REFERÊNCIA: CPOS (04.08.020)</t>
  </si>
  <si>
    <t>REFERÊNCIA</t>
  </si>
  <si>
    <t>SERVIÇO:</t>
  </si>
  <si>
    <t xml:space="preserve">UNIDADE: </t>
  </si>
  <si>
    <t>MÃO DE OBRA</t>
  </si>
  <si>
    <t>COEFICIENTE</t>
  </si>
  <si>
    <t>PREÇO UNITÁRIO</t>
  </si>
  <si>
    <t>PREÇO TOTAL</t>
  </si>
  <si>
    <t xml:space="preserve">SERVIÇO SINAPI </t>
  </si>
  <si>
    <t>SUBTOTAL DE MÃO DE OBRA</t>
  </si>
  <si>
    <t>MATERIAIS E SERVIÇOS TERCEIRIZADOS</t>
  </si>
  <si>
    <t>SUBTOTAL DE MATERIAS E SERVIÇOS TERCEIRIZADOS</t>
  </si>
  <si>
    <t>EQUIPAMENTOS</t>
  </si>
  <si>
    <t>SUBTOTAL DE EQUIPAMENTOS</t>
  </si>
  <si>
    <t>CUSTO UNITÁRIO TOTAL</t>
  </si>
  <si>
    <t>KG</t>
  </si>
  <si>
    <t>CREA 0600.658.745</t>
  </si>
  <si>
    <t>DIVISÓRIA CEGA TIPO NAVAL, ACABAMENTO EM LAMINADO FENÓLICO MELAMÍNICO, COM 3,5 CM</t>
  </si>
  <si>
    <t>REMOÇÃO DE ENTULHO DE OBRA COM CAÇAMBA METÁLICA - MATERIAL VOLUMOSO MISTURADO POR ALVENARIA, TERRA, MADEIRA, PAPEL, PLÁSTICO E METAL</t>
  </si>
  <si>
    <t/>
  </si>
  <si>
    <t xml:space="preserve">ALUGUEL CONTAINER/ESCRIT INCL INST ELET LARG=2,20 COMP=6,20MALT=2,50M CHAPA ACO C/NERV TRAPEZ FORRO C/ISOL TERMO/ACUSTICOCHASSIS REFORC PISO COMPENS NAVAL EXC TRANSP/CARGA/DESCARGACUSTOS HORÁRIOS DE MÁQUINAS E EQUIPAMENTOS-(01 UNIDADE)
</t>
  </si>
  <si>
    <t>FEVEREIRO DE 2018</t>
  </si>
  <si>
    <t xml:space="preserve"> DEMOLIÇÃO DE ALVENARIA DE TIJOLO MACIÇO, DE FORMA MANUAL, SEM REAPROVE ITAMENTO. AF_12/2017
 </t>
  </si>
  <si>
    <t xml:space="preserve"> DEMOLIÇÃO DE REVESTIMENTO CERÂMICO, DE FORMA MANUAL, SEM REAPROVEITAME NTO. AF_12/2017
 </t>
  </si>
  <si>
    <t xml:space="preserve"> REMOÇÃO DE FORRO DE GESSO, DE FORMA MANUAL, SEM REAPROVEITAMENTO. AF_1 2/2017
 </t>
  </si>
  <si>
    <t xml:space="preserve">REMOÇÃO DE LOUÇAS, DE FORMA MANUAL, SEM REAPROVEITAMENTO. AF_12/2017 </t>
  </si>
  <si>
    <t>UN</t>
  </si>
  <si>
    <t xml:space="preserve">REMOÇÃO DE METAIS SANITÁRIOS, DE FORMA MANUAL, SEM REAPROVEITAMENTO. A F_12/2017
 </t>
  </si>
  <si>
    <t>03.01.03</t>
  </si>
  <si>
    <t>03.01.04</t>
  </si>
  <si>
    <t>03.01.05</t>
  </si>
  <si>
    <t>03.01.06</t>
  </si>
  <si>
    <t>03.01.07</t>
  </si>
  <si>
    <t>03.01.08</t>
  </si>
  <si>
    <t>03.01.09</t>
  </si>
  <si>
    <t>SERVIÇOS PARA EXECUÇÃO DO NOVO WC PNE MASCULINO E FEMININO</t>
  </si>
  <si>
    <t xml:space="preserve"> PAREDE COM PLACAS DE GESSO ACARTONADO (DRYWALL), PARA USO INTERNO, COM DUAS FACES SIMPLES E ESTRUTURA METÁLICA COM GUIAS DUPLAS, SEM VÃOS.  F_06/2017</t>
  </si>
  <si>
    <t xml:space="preserve"> PAREDE COM PLACAS DE GESSO ACARTONADO (DRYWALL), PARA USO INTERNO, COM DUAS FACES SIMPLES E ESTRUTURA METÁLICA COM GUIAS DUPLAS, COM VÃOS.   F_06/2017_P
 </t>
  </si>
  <si>
    <t xml:space="preserve"> CONTRAPISO EM ARGAMASSA TRAÇO 1:4 (CIMENTO E AREIA), PREPARO MANUAL, PLICADO EM ÁREAS MOLHADAS SOBRE LAJE, ADERIDO, ESPESSURA 2CM. AF_06/20 
 </t>
  </si>
  <si>
    <t xml:space="preserve"> FORRO EM DRYWALL, PARA AMBIENTES COMERCIAIS, INCLUSIVE ESTRUTURA DE FIXAÇÃO. AF_05/2017_P
 </t>
  </si>
  <si>
    <t>CJ</t>
  </si>
  <si>
    <t>04.04</t>
  </si>
  <si>
    <t>04.05</t>
  </si>
  <si>
    <t>04.06</t>
  </si>
  <si>
    <t>04.07</t>
  </si>
  <si>
    <t>04.08</t>
  </si>
  <si>
    <t>04.09</t>
  </si>
  <si>
    <t>04.10</t>
  </si>
  <si>
    <t>04.11</t>
  </si>
  <si>
    <t>04.12</t>
  </si>
  <si>
    <t>04.13</t>
  </si>
  <si>
    <t>04.15</t>
  </si>
  <si>
    <t xml:space="preserve"> APLICAÇÃO DE FUNDO SELADOR LÁTEX PVA EM TETO, UMA DEMÃO. AF_06/2014 </t>
  </si>
  <si>
    <t xml:space="preserve"> APLICAÇÃO MANUAL DE PINTURA COM TINTA LÁTEX PVA EM TETO, DUAS DEMÃOS AF_06/2014
 </t>
  </si>
  <si>
    <t>ASSOCIAÇÃO DE ASSISTÊNCIA À CRIANÇA DEFICIENTE - REFORMA DO WC PARA ADAPTAÇÃO WC PNE E TROCA DOS GRADIL DA RUA BORGES LAGOA E PROF. ASCENDINO REIS E PINTURA GERAL</t>
  </si>
  <si>
    <t>05.02</t>
  </si>
  <si>
    <t>05.03</t>
  </si>
  <si>
    <t>05.04</t>
  </si>
  <si>
    <t>04.16</t>
  </si>
  <si>
    <t>04.17</t>
  </si>
  <si>
    <t>04.18</t>
  </si>
  <si>
    <t>04.19</t>
  </si>
  <si>
    <t>04.20</t>
  </si>
  <si>
    <t>04.21</t>
  </si>
  <si>
    <t>04.22</t>
  </si>
  <si>
    <t>MARÇO DE 2018</t>
  </si>
  <si>
    <t xml:space="preserve"> 74220/001 </t>
  </si>
  <si>
    <t xml:space="preserve"> TAPUME DE CHAPA DE MADEIRA COMPENSADA, E= 6MM, COM PINTURA A CAL E REA PROVEITAMENTO DE 2X
 </t>
  </si>
  <si>
    <t>02.01.02</t>
  </si>
  <si>
    <t>02.01.01</t>
  </si>
  <si>
    <t>04.23</t>
  </si>
  <si>
    <t>04.24</t>
  </si>
  <si>
    <t>INSTALAÇÕES HIDRAULICAS - ÁGUA E ESGOTO</t>
  </si>
  <si>
    <t>INSTALAÇÕES ELETRICAS - CABOS, ELETRODUTO, TOMADAS, INTERRUPTORES, ETC.</t>
  </si>
  <si>
    <t>CHAPISCO APLICADO EM ALVENARIAS E ESTRUTURAS DE CONCRETO INTERNAS, COM  COLHER DE PEDREIRO.  ARGAMASSA TRAÇO 1:3 COM PREPARO MANUAL. AF_06/2014
 (PARA MURETAS DOS GRADIS)</t>
  </si>
  <si>
    <t xml:space="preserve"> EMBOÇO OU MASSA ÚNICA EM ARGAMASSA TRAÇO 1:2:8, PREPARO MECÂNICO COM  ETONEIRA 400 L, APLICADA MANUALMENTE EM PANOS CEGOS DE FACHADA (SEM PR ETONEIRA 400 L, APLICADA MANUALMENTE EM PANOS CEGOS DE FACHADA (SEM P         ESENÇA DE VÃOS), ESPESSURA DE 25 MM. AF_06/2014
 (PARA MURETAS DOS GRADIS)</t>
  </si>
  <si>
    <t xml:space="preserve"> APLICAÇÃO MANUAL DE PINTURA COM TINTA LÁTEX ACRÍLICA EM PAREDES, DUAS  DEMÃOS. AF_06/2014
 </t>
  </si>
  <si>
    <t>INSTALAÇÕES ELÉTRICAS</t>
  </si>
  <si>
    <t>06.02</t>
  </si>
  <si>
    <t>06.03</t>
  </si>
  <si>
    <t>06.04</t>
  </si>
  <si>
    <t>INSUMO CPOS</t>
  </si>
  <si>
    <t>un</t>
  </si>
  <si>
    <t xml:space="preserve"> VASO SANITARIO SIFONADO CONVENCIONAL PARA PCD SEM FURO FRONTAL COM  LOUÇA BRANCA SEM ASSENTO -  FORNECIMENTO E INSTALAÇÃO. AF_10/2016
  </t>
  </si>
  <si>
    <t>MARÇO 2018</t>
  </si>
  <si>
    <t>88267</t>
  </si>
  <si>
    <t>ENCANADOR OU BOMBEIRO HIDRÁULICO COM ENCARGOS COMPLEMENTARES</t>
  </si>
  <si>
    <t>88248</t>
  </si>
  <si>
    <t>AUXILIAR DE ENCANADOR OU BOMBEIRO HIDRÁULICO COM ENCARGOS COMPLEMENTARES</t>
  </si>
  <si>
    <t>PONTO DE ÁGUA FRIA EM PVC - Ø 25MM</t>
  </si>
  <si>
    <t>PT</t>
  </si>
  <si>
    <t>REFERÊNCIA: VOLARE - PINI  (13.0002.000572)</t>
  </si>
  <si>
    <t>JOELHO PVC, SOLDAVEL, COM BUCHA DE LATAO, 90 GRAUS, 32 MM X 3/4", PARA AGUA FRIA PREDIAL</t>
  </si>
  <si>
    <t>JOELHO PVC,  SOLDAVEL COM ROSCA, 90 GRAUS, 25 MM X 3/4", PARA AGUA FRIA PREDIAL</t>
  </si>
  <si>
    <t>TE DE REDUCAO, PVC, SOLDAVEL, 90 GRAUS, 25 MM X 20 MM, PARA AGUA FRIA PREDIAL</t>
  </si>
  <si>
    <t>TUBO PVC, SOLDAVEL, DN 25 MM, AGUA FRIA (NBR-5648)</t>
  </si>
  <si>
    <t>REFERÊNCIA: VOLARE - PINI  (14.003.000002)</t>
  </si>
  <si>
    <t>JOELHO PVC, SOLDAVEL, PB, 90 GRAUS, DN 50 MM, PARA ESGOTO PREDIAL</t>
  </si>
  <si>
    <t>JOELHO PVC, SOLDAVEL, PB, 45 GRAUS, DN 50 MM, PARA ESGOTO PREDIAL</t>
  </si>
  <si>
    <t>TE SANITARIO, PVC, DN 50 X 50 MM, SERIE NORMAL, PARA ESGOTO PREDIAL</t>
  </si>
  <si>
    <t>TUBO PVC, PL, SERIE R, DN 50 MM, PARA ESGOTO OU AGUAS PLUVIAIS PREDIAL (NBR 5688)</t>
  </si>
  <si>
    <t>PINTURA</t>
  </si>
  <si>
    <t>COMUNICAÇÃO VISUAL</t>
  </si>
  <si>
    <t>cj</t>
  </si>
  <si>
    <t>04.23.01</t>
  </si>
  <si>
    <t>04.23.02</t>
  </si>
  <si>
    <t>04.23.03</t>
  </si>
  <si>
    <t>05.09</t>
  </si>
  <si>
    <t>05.10</t>
  </si>
  <si>
    <t>04.04.01</t>
  </si>
  <si>
    <t>04.04.02</t>
  </si>
  <si>
    <t>04.21.01</t>
  </si>
  <si>
    <t>04.21.02</t>
  </si>
  <si>
    <t>04.21.03</t>
  </si>
  <si>
    <t>04.22.01</t>
  </si>
  <si>
    <t>04.22.02</t>
  </si>
  <si>
    <t>04.22.03</t>
  </si>
  <si>
    <t>0501.02</t>
  </si>
  <si>
    <t>0501.03</t>
  </si>
  <si>
    <t>FUNDAÇÕES PARA NOVAS MURETAS</t>
  </si>
  <si>
    <t>ESCAVAÇÃO MANUAL DE VALA PARA VIGA BALDRAME, COM PREVISÃO DE FÔRMA. AF 06/2017</t>
  </si>
  <si>
    <t xml:space="preserve"> REATERRO MANUAL APILOADO COM SOQUETE. AF_10/2017 </t>
  </si>
  <si>
    <t xml:space="preserve"> FABRICAÇÃO, MONTAGEM E DESMONTAGEM DE FÔRMA PARA VIGA BALDRAME, EM MAD EIRA SERRADA, E=25 MM, 1 UTILIZAÇÃO. AF_06/2017
 </t>
  </si>
  <si>
    <t xml:space="preserve">  ARMAÇÃO DE BLOCO, VIGA BALDRAME OU SAPATA UTILIZANDO AÇO CA-50 DE 10,0  MM - MONTAGEM. AF_06/2017
 </t>
  </si>
  <si>
    <t>74157/00</t>
  </si>
  <si>
    <t xml:space="preserve"> LANCAMENTO/APLICACAO MANUAL DE CONCRETO EM FUNDACOES </t>
  </si>
  <si>
    <t xml:space="preserve">  LANÇAMENTO COM USO DE BOMBA, ADENSAMENTO E ACABAMENTO DE CONCRETO EM ESTRUTURAS. AF_12/2015
 </t>
  </si>
  <si>
    <t xml:space="preserve">CONCRETO FCK = 25MPA, TRAÇO 1:2,3:2,7 (CIMENTO/ AREIA MÉDIA/ BRITA 1)     - PREPARO MECÂNICO COM BETONEIRA 400 L. AF_07/2016
 </t>
  </si>
  <si>
    <t xml:space="preserve">CONCRETO MAGRO PARA LASTRO, TRAÇO 1:4,5:4,5 (CIMENTO/ AREIA MÉDIA/ BRITA 1)  - PREPARO MECÂNICO COM BETONEIRA 400 L. AF_07/2016
  </t>
  </si>
  <si>
    <t>05.02.01</t>
  </si>
  <si>
    <t>05.02.02</t>
  </si>
  <si>
    <t>05.02.03</t>
  </si>
  <si>
    <t>05.02.05</t>
  </si>
  <si>
    <t>05.02.06</t>
  </si>
  <si>
    <t>05.02.08</t>
  </si>
  <si>
    <t>05.02.09</t>
  </si>
  <si>
    <t>05.02.10</t>
  </si>
  <si>
    <t>05.02.11</t>
  </si>
  <si>
    <t>ALVENARIA E ACABAMENTOS</t>
  </si>
  <si>
    <t>05.03.01</t>
  </si>
  <si>
    <t>05.03.02</t>
  </si>
  <si>
    <t>05.03.03</t>
  </si>
  <si>
    <t>05.03.04</t>
  </si>
  <si>
    <t>PEÇAS METALICAS E PINTURA</t>
  </si>
  <si>
    <t xml:space="preserve"> 73924/001 </t>
  </si>
  <si>
    <t xml:space="preserve">PINTURA ESMALTE ALTO BRILHO, DUAS DEMAOS, SOBRE SUPERFICIE METALICA </t>
  </si>
  <si>
    <t xml:space="preserve"> ELETRODUTO FLEXÍVEL CORRUGADO, PVC, DN 25 MM (3/4"), PARA CIRCUITOS TE RMINAIS, INSTALADO EM PAREDE - FORNECIMENTO E INSTALAÇÃO. AF_12/2015
 </t>
  </si>
  <si>
    <t xml:space="preserve">CABO DE COBRE FLEXÍVEL ISOLADO, 6 MM², ANTI-CHAMA 0,6/1,0 KV, PARA CIR CUITOS TERMINAIS - FORNECIMENTO E INSTALAÇÃO. AF_12/2015
  </t>
  </si>
  <si>
    <t xml:space="preserve"> ESTACA BROCA DE CONCRETO, DIÃMETRO DE 25 CM, PROFUNDIDADE DE ATÉ 3 M, ESCAVAÇÃO MANUAL COM TRADO CONCHA, NÃO ARMADA. AF_03/2018</t>
  </si>
  <si>
    <t>DEMOLIÇÕES E RETIRADAS SANITARIO</t>
  </si>
  <si>
    <t>EXECUÇÃO DE GRADIL</t>
  </si>
  <si>
    <t xml:space="preserve"> REVESTIMENTO CERÂMICO PARA PISO COM PLACAS TIPO PORCELANATO DE DIMENSÕ  ES 45X45 CM APLICADA EM AMBIENTES DE ÁREA MENOR QUE 5 M². AF_06/2014
 </t>
  </si>
  <si>
    <t xml:space="preserve">REVESTIMENTO CERÂMICO PARA PAREDES INTERNAS COM PLACAS TIPO ESMALTADA  EXTRA  DE DIMENSÕES 33X45 CM APLICADAS EM AMBIENTES DE ÁREA MENOR QUE 5 M² NA ALTURA INTEIRA DAS PAREDES. AF_06/2014
 </t>
  </si>
  <si>
    <t>04.14</t>
  </si>
  <si>
    <t>07.00</t>
  </si>
  <si>
    <t>74125/001</t>
  </si>
  <si>
    <t>ESPELHO DE CRISTAL 4MM COM MOLDURA DE MADEIRA</t>
  </si>
  <si>
    <t xml:space="preserve"> APLICAÇÃO MANUAL DE PINTURA COM TINTA LÁTEX ACRÍLICA EM PAREDES, DUAS DEMÃOS. AF_06/2014
 </t>
  </si>
  <si>
    <t xml:space="preserve"> APLICAÇÃO DE FUNDO SELADOR LÁTEX PVA EM PAREDES, UMA DEMÃO. AF_06/2014 </t>
  </si>
  <si>
    <t>04.22.04</t>
  </si>
  <si>
    <t>03.10.080</t>
  </si>
  <si>
    <t>ARMAÇÃO DE ESTRUTURAS DE CONCRETO ARMADO, EXCETO VIGAS, PILARES, LAJES  E FUNDAÇÕES, UTILIZANDO AÇO CA-60 DE 5,0 MM - MONTAGEM. AF_12</t>
  </si>
  <si>
    <t>04.09.100</t>
  </si>
  <si>
    <t>05.07.050</t>
  </si>
  <si>
    <t>41.10.400</t>
  </si>
  <si>
    <t>14.30.110</t>
  </si>
  <si>
    <t>04.08.040</t>
  </si>
  <si>
    <t>04.08.060</t>
  </si>
  <si>
    <t>05.07.040</t>
  </si>
  <si>
    <t>23.04.600</t>
  </si>
  <si>
    <t>30.04.060</t>
  </si>
  <si>
    <t>28.01.040</t>
  </si>
  <si>
    <t>44.01.240</t>
  </si>
  <si>
    <t>30.08.020</t>
  </si>
  <si>
    <t>30.01.020</t>
  </si>
  <si>
    <t>30.01.040</t>
  </si>
  <si>
    <t>30.01.060</t>
  </si>
  <si>
    <t>44.03.640</t>
  </si>
  <si>
    <t>44.20.220</t>
  </si>
  <si>
    <t>44.20.650</t>
  </si>
  <si>
    <t>44.20.100</t>
  </si>
  <si>
    <t>44.03.090</t>
  </si>
  <si>
    <t>44.04.030</t>
  </si>
  <si>
    <t>41.14.540</t>
  </si>
  <si>
    <t>30.06.060</t>
  </si>
  <si>
    <t>30.06.062</t>
  </si>
  <si>
    <t>30.06.080</t>
  </si>
  <si>
    <t>CPU01</t>
  </si>
  <si>
    <t>CPU02</t>
  </si>
  <si>
    <t>41.12.050</t>
  </si>
  <si>
    <t>40.02.620</t>
  </si>
  <si>
    <t>04.08.020</t>
  </si>
  <si>
    <t>908067-FDE</t>
  </si>
  <si>
    <t>910003-FDE</t>
  </si>
  <si>
    <t>CENTRO DE LUZ EM CAIXA FM ELETRODUTO DE PVC</t>
  </si>
  <si>
    <t>INTERRUPTOR 1 TECLA BIPOLAR SIMPLES CAIXA 4"X2"- ELETR PVC RÃ•GIDO</t>
  </si>
  <si>
    <t>CPU03-SINAPI</t>
  </si>
  <si>
    <t>GRADIL DE FERRO GALVANIZADO ELETROFUNDIDO - BARRA 25X2MM - MALHA 65X132MM - MONTANTE COM DISTÂNCIA DE 1650MM - SEM PINTURA</t>
  </si>
  <si>
    <t xml:space="preserve"> ALVENARIA DE VEDAÇÃO DE BLOCOS VAZADOS DE CONCRETO DE 9X19X39CM (ESPESSURA 9CM) DE PAREDES COM ÁREA LÍQUIDA MAIOR OU IGUAL A 6M² SEM VÃOS E  ARGAMASSA DE ASSENTAMENTO COM PREPARO EM BETONEIRA. AF_06/2014
  ( ALVENARIA DAS MURETAS)</t>
  </si>
  <si>
    <t>RETIRADA DE FOLHA DE ESQUADRIA EM MADEIRA</t>
  </si>
  <si>
    <t>RETIRADA DE GUARNIÇÃO, MOLDURA E PEÇAS LINEARES EM MADEIRA, FIXADAS</t>
  </si>
  <si>
    <t>RETIRADA DE BATENTE COM GUARNIÇÃO E PEÇAS LINEARES EM MADEIRA, CHUMBADOS</t>
  </si>
  <si>
    <t>PORTA EM LAMINADO FENÓLICO MELAMÍNICO COM ACABAMENTO LISO, BATENTE METÁLICO - 80 X 210 CM</t>
  </si>
  <si>
    <t>REVESTIMENTO EM CHAPA DE AÇO INOXIDÁVEL PARA PROTEÇÃO DE PORTAS, ALTURA DE 40 CM</t>
  </si>
  <si>
    <t>FERRAGEM COMPLETA COM MAÇANETA TIPO ALAVANCA PARA PORTA INTERNA COM 1 FOLHA</t>
  </si>
  <si>
    <t>LAVATÓRIO EM LOUÇA COM COLUNA SUSPENSA</t>
  </si>
  <si>
    <t>ASSENTO PARA BACIA SANITÁRIA COM ABERTURA FRONTAL, PARA PESSOAS COM MOBILIDADE REDUZIDA</t>
  </si>
  <si>
    <t>BARRA DE APOIO RETA, PARA PESSOAS COM MOBILIDADE REDUZIDA, EM TUBO DE AÇO INOXIDÁVEL DE 1 1/2´ X 500 MM- LAVATÓRIO HORIZONTAL</t>
  </si>
  <si>
    <t>BARRA DE APOIO RETA, PARA PESSOAS COM MOBILIDADE REDUZIDA, EM TUBO DE AÇO INOXIDÁVEL DE 1 1/2´ X 900 MM- BACIA</t>
  </si>
  <si>
    <t>BARRA DE APOIO LATERAL PARA LAVATÓRIO, PARA PESSOAS COM MOBILIDADE REDUZIDA, EM TUBO DE AÇO INOXIDÁVEL DE 1.1/2" X 300 MM-PORTA</t>
  </si>
  <si>
    <t>TORNEIRA DE PAREDE ACIONAMENTO HIDROMECÂNICO, EM LATÃO CROMADO, DN= 1/2´ OU 3/4´</t>
  </si>
  <si>
    <t>SIFÃO DE METAL CROMADO DE 1´ X 1 1/2´</t>
  </si>
  <si>
    <t>VÁLVULA DE METAL CROMADO DE 1´</t>
  </si>
  <si>
    <t>ENGATE FLEXÍVEL METÁLICO DN= 1/2´</t>
  </si>
  <si>
    <t>CABIDE CROMADO PARA BANHEIRO</t>
  </si>
  <si>
    <t>PRATELEIRA EM GRANITO COM ESPESSURA DE 2 CM -( PORTA OBJETO)</t>
  </si>
  <si>
    <t>PONTO DE ESGOTO EMPVC - Ø 50MM</t>
  </si>
  <si>
    <t>LUMINÁRIA RETANGULAR DE SOBREPOR TIPO CALHA ABERTA COM ALETAS DUPLAS PARABÓLICAS PARA 2 LÂMPADAS FLUORESCENTES TUBULARES DE 28/54W</t>
  </si>
  <si>
    <t>SINALIZAÇÃO DE EMERGÊNCIA VISUAL E SONORA</t>
  </si>
  <si>
    <t>SISTEMA TIPO BOTOEIRA PARA PESSOAS COM MOBILIDADE REDUZIDA OU CADEIRANTE, SEM FIO</t>
  </si>
  <si>
    <t>PLACA DE IDENTIFICAÇÃO EM ALUMÍNIO PARA WC, COM DESENHO UNIVERSAL DE ACESSIBILIDADE</t>
  </si>
  <si>
    <t>RETIRADA DE GUARDA-CORPO OU GRADIL EM GERAL</t>
  </si>
  <si>
    <t>REMOÇÃO DE PINTURA EM SUPERFÍCIES DE MADEIRA E/OU METÁLICAS COM PRODUTOS QUÍMICOS</t>
  </si>
  <si>
    <t>PROJETOR RETANGULAR FECHADO, PARA LÂMPADAS VAPOR METÁLICO E SÓDIO 250/400W</t>
  </si>
  <si>
    <t>POSTE TELECÔNICO EM AÇO SAE 1010/1020 GALVANIZADO A FOGO, COM ESPERA PARA UMA LUMINÁRIA, ALTURA DE 3,00 M</t>
  </si>
  <si>
    <t>CAIXA DE PASSAGEM EM ALUMÍNIO FUNDIDO À PROVA DE TEMPO, 300 X 300 MM</t>
  </si>
  <si>
    <t>170190-EDIF</t>
  </si>
  <si>
    <t>CONTRATO DE REPASSE: CR: 1045-264-74/2017</t>
  </si>
  <si>
    <t>DATA DO ORÇAMENTO:  10 DE SETEMBRO  DE 2018</t>
  </si>
  <si>
    <t>SINAPI-MAR-18/CPOS-171/FDE-JUL.17</t>
  </si>
  <si>
    <t>BDI:</t>
  </si>
  <si>
    <t>06.05</t>
  </si>
  <si>
    <t>VALOR TOTAL SEM BDI (RS)</t>
  </si>
  <si>
    <t>PREÇO UNITARIO COM BDI (RS)</t>
  </si>
  <si>
    <t>VALOR TOTAL COM BDI (RS)</t>
  </si>
  <si>
    <t>05.01.01</t>
  </si>
  <si>
    <t>CPU03</t>
  </si>
  <si>
    <t>ANEXO IV- PLANILHA ORÇAMENTÁRIA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</si>
</sst>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* #,##0.00_);_(* \(#,##0.00\);_(* \-??_);_(@_)"/>
    <numFmt numFmtId="171" formatCode="_-* #,##0.00_-;\-* #,##0.00_-;_-* \-??_-;_-@_-"/>
    <numFmt numFmtId="172" formatCode="0.000"/>
    <numFmt numFmtId="173" formatCode="mm/yy"/>
    <numFmt numFmtId="174" formatCode="#,##0.0000"/>
    <numFmt numFmtId="175" formatCode="_(* #,##0.00_);_(* \(#,##0.00\);_(* &quot;-&quot;??_);_(@_)"/>
    <numFmt numFmtId="176" formatCode="0.0%"/>
    <numFmt numFmtId="177" formatCode="#,##0.00_ ;\-#,##0.00\ "/>
    <numFmt numFmtId="178" formatCode="0.0000"/>
    <numFmt numFmtId="179" formatCode="_-* #,##0.000_-;\-* #,##0.000_-;_-* \-??_-;_-@_-"/>
    <numFmt numFmtId="180" formatCode="_-&quot;R$ &quot;* #,##0.00_-;&quot;-R$ &quot;* #,##0.00_-;_-&quot;R$ &quot;* \-??_-;_-@_-"/>
    <numFmt numFmtId="181" formatCode="_-* #,##0.0000_-;\-* #,##0.0000_-;_-* \-??_-;_-@_-"/>
  </numFmts>
  <fonts count="59"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.2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.2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/>
      <bottom/>
    </border>
    <border>
      <left/>
      <right/>
      <top style="double"/>
      <bottom/>
    </border>
    <border>
      <left style="double"/>
      <right/>
      <top/>
      <bottom/>
    </border>
    <border>
      <left style="thin"/>
      <right style="thin"/>
      <top style="thin"/>
      <bottom/>
    </border>
    <border>
      <left/>
      <right/>
      <top/>
      <bottom style="double"/>
    </border>
    <border>
      <left/>
      <right style="double"/>
      <top/>
      <bottom/>
    </border>
    <border>
      <left style="double"/>
      <right/>
      <top style="thin"/>
      <bottom/>
    </border>
    <border>
      <left/>
      <right style="double"/>
      <top style="thin"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/>
      <bottom/>
    </border>
    <border>
      <left style="thin"/>
      <right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/>
      <top style="double"/>
      <bottom/>
    </border>
    <border>
      <left style="double"/>
      <right style="thin"/>
      <top/>
      <bottom style="thin"/>
    </border>
    <border>
      <left style="thin"/>
      <right style="thin"/>
      <top/>
      <bottom style="double"/>
    </border>
    <border>
      <left style="thin"/>
      <right style="double"/>
      <top style="thin"/>
      <bottom style="thin"/>
    </border>
    <border>
      <left style="double"/>
      <right/>
      <top/>
      <bottom style="thin"/>
    </border>
    <border>
      <left/>
      <right/>
      <top/>
      <bottom style="thin"/>
    </border>
    <border>
      <left/>
      <right style="double"/>
      <top/>
      <bottom style="thin"/>
    </border>
    <border>
      <left/>
      <right style="double"/>
      <top style="double"/>
      <bottom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/>
      <top/>
      <bottom style="thin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>
        <color indexed="63"/>
      </left>
      <right/>
      <top style="hair"/>
      <bottom style="hair"/>
    </border>
    <border>
      <left style="hair"/>
      <right style="hair"/>
      <top>
        <color indexed="63"/>
      </top>
      <bottom style="hair"/>
    </border>
    <border>
      <left style="double"/>
      <right/>
      <top style="hair"/>
      <bottom/>
    </border>
    <border>
      <left/>
      <right/>
      <top style="hair"/>
      <bottom/>
    </border>
    <border>
      <left/>
      <right style="double"/>
      <top style="hair"/>
      <bottom/>
    </border>
    <border>
      <left style="double"/>
      <right/>
      <top/>
      <bottom style="medium"/>
    </border>
    <border>
      <left/>
      <right/>
      <top/>
      <bottom style="medium"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 style="hair"/>
      <top style="hair"/>
      <bottom style="thin"/>
    </border>
    <border>
      <left/>
      <right style="double"/>
      <top/>
      <bottom style="medium"/>
    </border>
    <border>
      <left style="thin"/>
      <right style="double"/>
      <top style="medium"/>
      <bottom style="thin"/>
    </border>
    <border>
      <left style="thin"/>
      <right style="double"/>
      <top/>
      <bottom style="thin"/>
    </border>
    <border>
      <left style="medium"/>
      <right style="double"/>
      <top/>
      <bottom style="thin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hair"/>
      <top style="hair"/>
      <bottom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hair"/>
      <right/>
      <top style="thin"/>
      <bottom style="thin"/>
    </border>
    <border>
      <left style="hair"/>
      <right style="hair"/>
      <top>
        <color indexed="63"/>
      </top>
      <bottom/>
    </border>
    <border>
      <left style="hair"/>
      <right/>
      <top>
        <color indexed="63"/>
      </top>
      <bottom style="hair"/>
    </border>
    <border>
      <left style="hair"/>
      <right/>
      <top style="hair"/>
      <bottom style="double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double"/>
      <right style="thin"/>
      <top style="double"/>
      <bottom/>
    </border>
    <border>
      <left style="double"/>
      <right style="thin"/>
      <top/>
      <bottom style="double"/>
    </border>
    <border>
      <left style="thin"/>
      <right>
        <color indexed="63"/>
      </right>
      <top style="double"/>
      <bottom/>
    </border>
    <border>
      <left style="thin"/>
      <right/>
      <top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/>
      <top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1" fontId="0" fillId="0" borderId="0" applyBorder="0" applyProtection="0">
      <alignment/>
    </xf>
  </cellStyleXfs>
  <cellXfs count="52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 horizontal="center" vertical="center"/>
    </xf>
    <xf numFmtId="173" fontId="0" fillId="34" borderId="0" xfId="0" applyNumberFormat="1" applyFill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74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74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53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14" xfId="0" applyFont="1" applyBorder="1" applyAlignment="1">
      <alignment/>
    </xf>
    <xf numFmtId="173" fontId="3" fillId="34" borderId="0" xfId="0" applyNumberFormat="1" applyFont="1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4" fontId="4" fillId="0" borderId="0" xfId="0" applyNumberFormat="1" applyFont="1" applyBorder="1" applyAlignment="1">
      <alignment/>
    </xf>
    <xf numFmtId="171" fontId="0" fillId="0" borderId="0" xfId="64">
      <alignment/>
    </xf>
    <xf numFmtId="0" fontId="0" fillId="0" borderId="0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3" xfId="0" applyFont="1" applyBorder="1" applyAlignment="1">
      <alignment/>
    </xf>
    <xf numFmtId="4" fontId="4" fillId="0" borderId="16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53" fillId="0" borderId="15" xfId="0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0" fontId="54" fillId="0" borderId="15" xfId="0" applyFont="1" applyBorder="1" applyAlignment="1">
      <alignment/>
    </xf>
    <xf numFmtId="0" fontId="2" fillId="0" borderId="21" xfId="0" applyFont="1" applyBorder="1" applyAlignment="1" applyProtection="1">
      <alignment horizontal="center"/>
      <protection hidden="1"/>
    </xf>
    <xf numFmtId="0" fontId="2" fillId="0" borderId="22" xfId="0" applyFont="1" applyBorder="1" applyAlignment="1" applyProtection="1">
      <alignment horizontal="center"/>
      <protection hidden="1"/>
    </xf>
    <xf numFmtId="0" fontId="2" fillId="0" borderId="23" xfId="0" applyFont="1" applyBorder="1" applyAlignment="1" applyProtection="1">
      <alignment horizontal="center"/>
      <protection hidden="1"/>
    </xf>
    <xf numFmtId="0" fontId="55" fillId="0" borderId="24" xfId="0" applyFont="1" applyBorder="1" applyAlignment="1" applyProtection="1">
      <alignment horizontal="center"/>
      <protection hidden="1"/>
    </xf>
    <xf numFmtId="0" fontId="55" fillId="0" borderId="22" xfId="0" applyFont="1" applyBorder="1" applyAlignment="1" applyProtection="1">
      <alignment horizontal="center"/>
      <protection hidden="1"/>
    </xf>
    <xf numFmtId="0" fontId="2" fillId="0" borderId="25" xfId="0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55" fillId="0" borderId="27" xfId="0" applyFont="1" applyBorder="1" applyAlignment="1" applyProtection="1">
      <alignment horizontal="center"/>
      <protection hidden="1"/>
    </xf>
    <xf numFmtId="0" fontId="55" fillId="0" borderId="28" xfId="0" applyFont="1" applyBorder="1" applyAlignment="1" applyProtection="1">
      <alignment horizontal="center"/>
      <protection hidden="1"/>
    </xf>
    <xf numFmtId="175" fontId="2" fillId="0" borderId="29" xfId="0" applyNumberFormat="1" applyFont="1" applyBorder="1" applyAlignment="1" applyProtection="1">
      <alignment vertical="center"/>
      <protection hidden="1"/>
    </xf>
    <xf numFmtId="175" fontId="2" fillId="0" borderId="30" xfId="0" applyNumberFormat="1" applyFont="1" applyBorder="1" applyAlignment="1" applyProtection="1">
      <alignment vertical="center"/>
      <protection hidden="1"/>
    </xf>
    <xf numFmtId="175" fontId="55" fillId="0" borderId="31" xfId="0" applyNumberFormat="1" applyFont="1" applyBorder="1" applyAlignment="1" applyProtection="1">
      <alignment horizontal="center"/>
      <protection hidden="1"/>
    </xf>
    <xf numFmtId="10" fontId="55" fillId="35" borderId="32" xfId="0" applyNumberFormat="1" applyFont="1" applyFill="1" applyBorder="1" applyAlignment="1" applyProtection="1">
      <alignment horizont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>
      <alignment/>
    </xf>
    <xf numFmtId="0" fontId="0" fillId="36" borderId="13" xfId="0" applyFill="1" applyBorder="1" applyAlignment="1">
      <alignment/>
    </xf>
    <xf numFmtId="0" fontId="0" fillId="36" borderId="0" xfId="0" applyFill="1" applyBorder="1" applyAlignment="1">
      <alignment/>
    </xf>
    <xf numFmtId="0" fontId="3" fillId="36" borderId="13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43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33" borderId="0" xfId="0" applyFill="1" applyBorder="1" applyAlignment="1">
      <alignment horizontal="center" vertical="center"/>
    </xf>
    <xf numFmtId="170" fontId="0" fillId="33" borderId="0" xfId="0" applyNumberFormat="1" applyFill="1" applyBorder="1" applyAlignment="1">
      <alignment horizontal="center" vertical="center"/>
    </xf>
    <xf numFmtId="0" fontId="2" fillId="0" borderId="34" xfId="0" applyFont="1" applyBorder="1" applyAlignment="1" applyProtection="1">
      <alignment horizontal="center"/>
      <protection hidden="1"/>
    </xf>
    <xf numFmtId="0" fontId="2" fillId="0" borderId="28" xfId="0" applyFont="1" applyBorder="1" applyAlignment="1" applyProtection="1">
      <alignment/>
      <protection hidden="1"/>
    </xf>
    <xf numFmtId="0" fontId="1" fillId="0" borderId="19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35" xfId="0" applyFont="1" applyBorder="1" applyAlignment="1">
      <alignment/>
    </xf>
    <xf numFmtId="0" fontId="7" fillId="0" borderId="31" xfId="0" applyFont="1" applyBorder="1" applyAlignment="1">
      <alignment horizontal="center" vertical="center"/>
    </xf>
    <xf numFmtId="44" fontId="7" fillId="0" borderId="36" xfId="0" applyNumberFormat="1" applyFont="1" applyBorder="1" applyAlignment="1">
      <alignment vertical="center"/>
    </xf>
    <xf numFmtId="44" fontId="7" fillId="0" borderId="31" xfId="0" applyNumberFormat="1" applyFont="1" applyFill="1" applyBorder="1" applyAlignment="1">
      <alignment vertical="center"/>
    </xf>
    <xf numFmtId="172" fontId="7" fillId="0" borderId="31" xfId="0" applyNumberFormat="1" applyFont="1" applyBorder="1" applyAlignment="1">
      <alignment horizontal="center" vertical="center"/>
    </xf>
    <xf numFmtId="0" fontId="0" fillId="34" borderId="13" xfId="0" applyFill="1" applyBorder="1" applyAlignment="1">
      <alignment horizontal="center"/>
    </xf>
    <xf numFmtId="0" fontId="9" fillId="0" borderId="13" xfId="0" applyFont="1" applyBorder="1" applyAlignment="1">
      <alignment/>
    </xf>
    <xf numFmtId="0" fontId="0" fillId="0" borderId="0" xfId="0" applyFill="1" applyBorder="1" applyAlignment="1">
      <alignment horizontal="left"/>
    </xf>
    <xf numFmtId="0" fontId="54" fillId="0" borderId="0" xfId="0" applyFont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170" fontId="3" fillId="34" borderId="16" xfId="0" applyNumberFormat="1" applyFont="1" applyFill="1" applyBorder="1" applyAlignment="1">
      <alignment horizontal="left"/>
    </xf>
    <xf numFmtId="0" fontId="0" fillId="34" borderId="37" xfId="0" applyFill="1" applyBorder="1" applyAlignment="1">
      <alignment horizontal="center"/>
    </xf>
    <xf numFmtId="173" fontId="0" fillId="34" borderId="38" xfId="0" applyNumberFormat="1" applyFill="1" applyBorder="1" applyAlignment="1">
      <alignment/>
    </xf>
    <xf numFmtId="173" fontId="3" fillId="34" borderId="38" xfId="0" applyNumberFormat="1" applyFont="1" applyFill="1" applyBorder="1" applyAlignment="1">
      <alignment/>
    </xf>
    <xf numFmtId="10" fontId="0" fillId="34" borderId="38" xfId="0" applyNumberFormat="1" applyFill="1" applyBorder="1" applyAlignment="1">
      <alignment horizontal="right"/>
    </xf>
    <xf numFmtId="0" fontId="0" fillId="34" borderId="39" xfId="0" applyFill="1" applyBorder="1" applyAlignment="1">
      <alignment horizontal="right"/>
    </xf>
    <xf numFmtId="0" fontId="3" fillId="36" borderId="12" xfId="0" applyFont="1" applyFill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40" xfId="0" applyFont="1" applyBorder="1" applyAlignment="1">
      <alignment/>
    </xf>
    <xf numFmtId="0" fontId="6" fillId="0" borderId="41" xfId="51" applyFont="1" applyBorder="1" applyAlignment="1">
      <alignment horizontal="center" vertical="center" wrapText="1"/>
      <protection/>
    </xf>
    <xf numFmtId="0" fontId="7" fillId="0" borderId="41" xfId="0" applyFont="1" applyBorder="1" applyAlignment="1">
      <alignment horizontal="center" vertical="center"/>
    </xf>
    <xf numFmtId="0" fontId="54" fillId="0" borderId="13" xfId="0" applyFont="1" applyBorder="1" applyAlignment="1">
      <alignment/>
    </xf>
    <xf numFmtId="171" fontId="0" fillId="0" borderId="31" xfId="64" applyBorder="1">
      <alignment/>
    </xf>
    <xf numFmtId="0" fontId="0" fillId="33" borderId="0" xfId="0" applyFill="1" applyAlignment="1">
      <alignment horizontal="center"/>
    </xf>
    <xf numFmtId="0" fontId="8" fillId="0" borderId="19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vertical="center" wrapText="1"/>
    </xf>
    <xf numFmtId="0" fontId="7" fillId="0" borderId="43" xfId="0" applyFont="1" applyBorder="1" applyAlignment="1">
      <alignment horizontal="center" vertical="center"/>
    </xf>
    <xf numFmtId="43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170" fontId="0" fillId="0" borderId="0" xfId="0" applyNumberFormat="1" applyFill="1" applyAlignment="1">
      <alignment/>
    </xf>
    <xf numFmtId="170" fontId="0" fillId="0" borderId="0" xfId="0" applyNumberFormat="1" applyAlignment="1">
      <alignment/>
    </xf>
    <xf numFmtId="171" fontId="0" fillId="0" borderId="0" xfId="64" applyBorder="1">
      <alignment/>
    </xf>
    <xf numFmtId="171" fontId="0" fillId="0" borderId="0" xfId="0" applyNumberFormat="1" applyBorder="1" applyAlignment="1">
      <alignment/>
    </xf>
    <xf numFmtId="43" fontId="0" fillId="0" borderId="0" xfId="0" applyNumberFormat="1" applyFill="1" applyAlignment="1">
      <alignment/>
    </xf>
    <xf numFmtId="44" fontId="56" fillId="0" borderId="0" xfId="0" applyNumberFormat="1" applyFont="1" applyBorder="1" applyAlignment="1">
      <alignment/>
    </xf>
    <xf numFmtId="0" fontId="7" fillId="0" borderId="31" xfId="0" applyFont="1" applyBorder="1" applyAlignment="1">
      <alignment horizontal="center"/>
    </xf>
    <xf numFmtId="44" fontId="7" fillId="0" borderId="31" xfId="0" applyNumberFormat="1" applyFont="1" applyFill="1" applyBorder="1" applyAlignment="1">
      <alignment/>
    </xf>
    <xf numFmtId="44" fontId="7" fillId="0" borderId="36" xfId="0" applyNumberFormat="1" applyFont="1" applyBorder="1" applyAlignment="1">
      <alignment/>
    </xf>
    <xf numFmtId="175" fontId="0" fillId="0" borderId="0" xfId="0" applyNumberFormat="1" applyAlignment="1">
      <alignment/>
    </xf>
    <xf numFmtId="171" fontId="0" fillId="0" borderId="0" xfId="0" applyNumberFormat="1" applyFill="1" applyAlignment="1">
      <alignment/>
    </xf>
    <xf numFmtId="0" fontId="0" fillId="0" borderId="0" xfId="0" applyAlignment="1">
      <alignment wrapText="1"/>
    </xf>
    <xf numFmtId="0" fontId="46" fillId="0" borderId="0" xfId="0" applyFont="1" applyAlignment="1">
      <alignment horizontal="left" wrapText="1"/>
    </xf>
    <xf numFmtId="0" fontId="3" fillId="34" borderId="0" xfId="0" applyFont="1" applyFill="1" applyBorder="1" applyAlignment="1">
      <alignment horizontal="left"/>
    </xf>
    <xf numFmtId="0" fontId="0" fillId="34" borderId="0" xfId="0" applyFill="1" applyBorder="1" applyAlignment="1">
      <alignment horizontal="right"/>
    </xf>
    <xf numFmtId="0" fontId="0" fillId="34" borderId="16" xfId="0" applyFill="1" applyBorder="1" applyAlignment="1">
      <alignment horizontal="right"/>
    </xf>
    <xf numFmtId="44" fontId="0" fillId="36" borderId="0" xfId="47" applyFont="1" applyFill="1" applyBorder="1" applyAlignment="1">
      <alignment horizontal="right" wrapText="1"/>
    </xf>
    <xf numFmtId="173" fontId="0" fillId="36" borderId="37" xfId="0" applyNumberFormat="1" applyFont="1" applyFill="1" applyBorder="1" applyAlignment="1">
      <alignment/>
    </xf>
    <xf numFmtId="173" fontId="0" fillId="36" borderId="0" xfId="0" applyNumberFormat="1" applyFont="1" applyFill="1" applyBorder="1" applyAlignment="1">
      <alignment/>
    </xf>
    <xf numFmtId="173" fontId="0" fillId="36" borderId="38" xfId="0" applyNumberFormat="1" applyFont="1" applyFill="1" applyBorder="1" applyAlignment="1">
      <alignment/>
    </xf>
    <xf numFmtId="0" fontId="0" fillId="36" borderId="16" xfId="0" applyFont="1" applyFill="1" applyBorder="1" applyAlignment="1">
      <alignment horizontal="right"/>
    </xf>
    <xf numFmtId="173" fontId="0" fillId="36" borderId="44" xfId="0" applyNumberFormat="1" applyFont="1" applyFill="1" applyBorder="1" applyAlignment="1">
      <alignment vertical="center"/>
    </xf>
    <xf numFmtId="173" fontId="0" fillId="36" borderId="43" xfId="0" applyNumberFormat="1" applyFont="1" applyFill="1" applyBorder="1" applyAlignment="1">
      <alignment vertical="center" wrapText="1"/>
    </xf>
    <xf numFmtId="173" fontId="3" fillId="36" borderId="42" xfId="0" applyNumberFormat="1" applyFont="1" applyFill="1" applyBorder="1" applyAlignment="1">
      <alignment horizontal="center" vertical="center"/>
    </xf>
    <xf numFmtId="49" fontId="0" fillId="0" borderId="45" xfId="0" applyNumberFormat="1" applyFont="1" applyFill="1" applyBorder="1" applyAlignment="1">
      <alignment vertical="center"/>
    </xf>
    <xf numFmtId="49" fontId="0" fillId="0" borderId="43" xfId="0" applyNumberFormat="1" applyFont="1" applyFill="1" applyBorder="1" applyAlignment="1">
      <alignment vertical="center"/>
    </xf>
    <xf numFmtId="49" fontId="0" fillId="0" borderId="43" xfId="47" applyNumberFormat="1" applyFont="1" applyFill="1" applyBorder="1" applyAlignment="1">
      <alignment horizontal="right" vertical="center" wrapText="1"/>
    </xf>
    <xf numFmtId="49" fontId="0" fillId="0" borderId="46" xfId="0" applyNumberFormat="1" applyFont="1" applyFill="1" applyBorder="1" applyAlignment="1">
      <alignment horizontal="right" vertical="center"/>
    </xf>
    <xf numFmtId="0" fontId="3" fillId="34" borderId="41" xfId="0" applyFont="1" applyFill="1" applyBorder="1" applyAlignment="1">
      <alignment horizontal="center" vertical="center"/>
    </xf>
    <xf numFmtId="0" fontId="3" fillId="34" borderId="42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/>
    </xf>
    <xf numFmtId="17" fontId="3" fillId="34" borderId="31" xfId="0" applyNumberFormat="1" applyFont="1" applyFill="1" applyBorder="1" applyAlignment="1">
      <alignment horizontal="center" vertical="center"/>
    </xf>
    <xf numFmtId="44" fontId="3" fillId="34" borderId="31" xfId="47" applyFont="1" applyFill="1" applyBorder="1" applyAlignment="1">
      <alignment horizontal="center" vertical="center" wrapText="1"/>
    </xf>
    <xf numFmtId="44" fontId="3" fillId="34" borderId="36" xfId="0" applyNumberFormat="1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178" fontId="34" fillId="0" borderId="31" xfId="0" applyNumberFormat="1" applyFont="1" applyBorder="1" applyAlignment="1">
      <alignment horizontal="center" vertical="center"/>
    </xf>
    <xf numFmtId="44" fontId="0" fillId="0" borderId="31" xfId="47" applyFont="1" applyFill="1" applyBorder="1" applyAlignment="1">
      <alignment vertical="center" wrapText="1"/>
    </xf>
    <xf numFmtId="44" fontId="0" fillId="0" borderId="36" xfId="0" applyNumberFormat="1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31" xfId="0" applyFont="1" applyFill="1" applyBorder="1" applyAlignment="1">
      <alignment vertical="center" wrapText="1"/>
    </xf>
    <xf numFmtId="172" fontId="0" fillId="0" borderId="31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vertical="center" wrapText="1"/>
    </xf>
    <xf numFmtId="44" fontId="0" fillId="0" borderId="36" xfId="0" applyNumberFormat="1" applyFont="1" applyFill="1" applyBorder="1" applyAlignment="1">
      <alignment vertical="center"/>
    </xf>
    <xf numFmtId="171" fontId="0" fillId="0" borderId="42" xfId="64" applyFont="1" applyBorder="1" applyAlignment="1">
      <alignment horizontal="center" vertical="center" wrapText="1"/>
    </xf>
    <xf numFmtId="171" fontId="0" fillId="0" borderId="31" xfId="64" applyFont="1" applyBorder="1" applyAlignment="1">
      <alignment vertical="center"/>
    </xf>
    <xf numFmtId="44" fontId="0" fillId="0" borderId="31" xfId="47" applyFont="1" applyBorder="1" applyAlignment="1">
      <alignment vertical="center" wrapText="1"/>
    </xf>
    <xf numFmtId="0" fontId="0" fillId="34" borderId="47" xfId="0" applyFont="1" applyFill="1" applyBorder="1" applyAlignment="1">
      <alignment vertical="center"/>
    </xf>
    <xf numFmtId="0" fontId="0" fillId="34" borderId="48" xfId="0" applyFont="1" applyFill="1" applyBorder="1" applyAlignment="1">
      <alignment vertical="center" wrapText="1"/>
    </xf>
    <xf numFmtId="169" fontId="3" fillId="34" borderId="49" xfId="0" applyNumberFormat="1" applyFont="1" applyFill="1" applyBorder="1" applyAlignment="1">
      <alignment vertical="center"/>
    </xf>
    <xf numFmtId="0" fontId="0" fillId="0" borderId="31" xfId="0" applyFont="1" applyBorder="1" applyAlignment="1">
      <alignment vertical="justify"/>
    </xf>
    <xf numFmtId="0" fontId="55" fillId="37" borderId="34" xfId="0" applyFont="1" applyFill="1" applyBorder="1" applyAlignment="1" applyProtection="1">
      <alignment horizontal="center" vertical="center"/>
      <protection hidden="1"/>
    </xf>
    <xf numFmtId="0" fontId="2" fillId="37" borderId="28" xfId="0" applyFont="1" applyFill="1" applyBorder="1" applyAlignment="1" applyProtection="1">
      <alignment/>
      <protection hidden="1"/>
    </xf>
    <xf numFmtId="43" fontId="57" fillId="37" borderId="50" xfId="0" applyNumberFormat="1" applyFont="1" applyFill="1" applyBorder="1" applyAlignment="1" applyProtection="1">
      <alignment horizontal="center"/>
      <protection hidden="1"/>
    </xf>
    <xf numFmtId="0" fontId="7" fillId="34" borderId="33" xfId="0" applyFont="1" applyFill="1" applyBorder="1" applyAlignment="1">
      <alignment horizontal="center"/>
    </xf>
    <xf numFmtId="0" fontId="7" fillId="34" borderId="12" xfId="0" applyFont="1" applyFill="1" applyBorder="1" applyAlignment="1">
      <alignment/>
    </xf>
    <xf numFmtId="10" fontId="10" fillId="34" borderId="12" xfId="0" applyNumberFormat="1" applyFont="1" applyFill="1" applyBorder="1" applyAlignment="1">
      <alignment horizontal="center"/>
    </xf>
    <xf numFmtId="10" fontId="10" fillId="34" borderId="40" xfId="0" applyNumberFormat="1" applyFont="1" applyFill="1" applyBorder="1" applyAlignment="1">
      <alignment horizontal="center"/>
    </xf>
    <xf numFmtId="0" fontId="10" fillId="34" borderId="0" xfId="0" applyFont="1" applyFill="1" applyBorder="1" applyAlignment="1">
      <alignment/>
    </xf>
    <xf numFmtId="10" fontId="10" fillId="34" borderId="0" xfId="0" applyNumberFormat="1" applyFont="1" applyFill="1" applyBorder="1" applyAlignment="1">
      <alignment horizontal="center"/>
    </xf>
    <xf numFmtId="10" fontId="10" fillId="34" borderId="16" xfId="0" applyNumberFormat="1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173" fontId="7" fillId="34" borderId="0" xfId="0" applyNumberFormat="1" applyFont="1" applyFill="1" applyBorder="1" applyAlignment="1">
      <alignment/>
    </xf>
    <xf numFmtId="173" fontId="10" fillId="34" borderId="0" xfId="0" applyNumberFormat="1" applyFont="1" applyFill="1" applyBorder="1" applyAlignment="1">
      <alignment/>
    </xf>
    <xf numFmtId="170" fontId="10" fillId="34" borderId="0" xfId="0" applyNumberFormat="1" applyFont="1" applyFill="1" applyBorder="1" applyAlignment="1">
      <alignment horizontal="left"/>
    </xf>
    <xf numFmtId="0" fontId="10" fillId="34" borderId="0" xfId="0" applyFont="1" applyFill="1" applyBorder="1" applyAlignment="1">
      <alignment horizontal="right"/>
    </xf>
    <xf numFmtId="10" fontId="10" fillId="34" borderId="20" xfId="0" applyNumberFormat="1" applyFont="1" applyFill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36" borderId="52" xfId="0" applyFont="1" applyFill="1" applyBorder="1" applyAlignment="1">
      <alignment/>
    </xf>
    <xf numFmtId="170" fontId="7" fillId="0" borderId="52" xfId="0" applyNumberFormat="1" applyFont="1" applyFill="1" applyBorder="1" applyAlignment="1">
      <alignment/>
    </xf>
    <xf numFmtId="44" fontId="7" fillId="36" borderId="52" xfId="0" applyNumberFormat="1" applyFont="1" applyFill="1" applyBorder="1" applyAlignment="1">
      <alignment/>
    </xf>
    <xf numFmtId="171" fontId="7" fillId="0" borderId="52" xfId="64" applyFont="1" applyBorder="1" applyAlignment="1">
      <alignment/>
    </xf>
    <xf numFmtId="10" fontId="7" fillId="0" borderId="52" xfId="47" applyNumberFormat="1" applyFont="1" applyFill="1" applyBorder="1" applyAlignment="1">
      <alignment/>
    </xf>
    <xf numFmtId="44" fontId="11" fillId="0" borderId="52" xfId="44" applyNumberFormat="1" applyFont="1" applyFill="1" applyBorder="1" applyAlignment="1" applyProtection="1">
      <alignment/>
      <protection/>
    </xf>
    <xf numFmtId="171" fontId="7" fillId="0" borderId="53" xfId="64" applyFont="1" applyBorder="1" applyAlignment="1">
      <alignment/>
    </xf>
    <xf numFmtId="0" fontId="7" fillId="36" borderId="52" xfId="0" applyNumberFormat="1" applyFont="1" applyFill="1" applyBorder="1" applyAlignment="1">
      <alignment vertical="top" wrapText="1"/>
    </xf>
    <xf numFmtId="0" fontId="10" fillId="8" borderId="51" xfId="0" applyFont="1" applyFill="1" applyBorder="1" applyAlignment="1">
      <alignment horizontal="center"/>
    </xf>
    <xf numFmtId="0" fontId="10" fillId="8" borderId="52" xfId="0" applyFont="1" applyFill="1" applyBorder="1" applyAlignment="1">
      <alignment horizontal="center"/>
    </xf>
    <xf numFmtId="0" fontId="10" fillId="8" borderId="52" xfId="0" applyFont="1" applyFill="1" applyBorder="1" applyAlignment="1">
      <alignment wrapText="1"/>
    </xf>
    <xf numFmtId="0" fontId="7" fillId="8" borderId="52" xfId="0" applyFont="1" applyFill="1" applyBorder="1" applyAlignment="1">
      <alignment horizontal="center"/>
    </xf>
    <xf numFmtId="170" fontId="7" fillId="8" borderId="52" xfId="0" applyNumberFormat="1" applyFont="1" applyFill="1" applyBorder="1" applyAlignment="1">
      <alignment/>
    </xf>
    <xf numFmtId="44" fontId="7" fillId="8" borderId="52" xfId="0" applyNumberFormat="1" applyFont="1" applyFill="1" applyBorder="1" applyAlignment="1">
      <alignment/>
    </xf>
    <xf numFmtId="171" fontId="10" fillId="8" borderId="54" xfId="64" applyFont="1" applyFill="1" applyBorder="1" applyAlignment="1">
      <alignment/>
    </xf>
    <xf numFmtId="10" fontId="7" fillId="8" borderId="52" xfId="47" applyNumberFormat="1" applyFont="1" applyFill="1" applyBorder="1" applyAlignment="1">
      <alignment/>
    </xf>
    <xf numFmtId="44" fontId="11" fillId="8" borderId="52" xfId="44" applyNumberFormat="1" applyFont="1" applyFill="1" applyBorder="1" applyAlignment="1" applyProtection="1">
      <alignment/>
      <protection/>
    </xf>
    <xf numFmtId="171" fontId="10" fillId="8" borderId="53" xfId="64" applyFont="1" applyFill="1" applyBorder="1" applyAlignment="1">
      <alignment/>
    </xf>
    <xf numFmtId="0" fontId="7" fillId="36" borderId="51" xfId="0" applyFont="1" applyFill="1" applyBorder="1" applyAlignment="1">
      <alignment horizontal="center"/>
    </xf>
    <xf numFmtId="0" fontId="7" fillId="36" borderId="52" xfId="0" applyFont="1" applyFill="1" applyBorder="1" applyAlignment="1">
      <alignment vertical="distributed" wrapText="1"/>
    </xf>
    <xf numFmtId="0" fontId="7" fillId="0" borderId="52" xfId="0" applyFont="1" applyFill="1" applyBorder="1" applyAlignment="1">
      <alignment wrapText="1"/>
    </xf>
    <xf numFmtId="44" fontId="7" fillId="0" borderId="52" xfId="0" applyNumberFormat="1" applyFont="1" applyFill="1" applyBorder="1" applyAlignment="1">
      <alignment/>
    </xf>
    <xf numFmtId="0" fontId="7" fillId="36" borderId="52" xfId="0" applyFont="1" applyFill="1" applyBorder="1" applyAlignment="1">
      <alignment wrapText="1"/>
    </xf>
    <xf numFmtId="171" fontId="7" fillId="0" borderId="52" xfId="64" applyFont="1" applyBorder="1" applyAlignment="1">
      <alignment horizontal="center"/>
    </xf>
    <xf numFmtId="0" fontId="11" fillId="36" borderId="52" xfId="0" applyFont="1" applyFill="1" applyBorder="1" applyAlignment="1">
      <alignment/>
    </xf>
    <xf numFmtId="0" fontId="10" fillId="37" borderId="51" xfId="0" applyFont="1" applyFill="1" applyBorder="1" applyAlignment="1">
      <alignment horizontal="center"/>
    </xf>
    <xf numFmtId="0" fontId="10" fillId="37" borderId="52" xfId="0" applyFont="1" applyFill="1" applyBorder="1" applyAlignment="1">
      <alignment horizontal="center"/>
    </xf>
    <xf numFmtId="0" fontId="10" fillId="37" borderId="52" xfId="0" applyFont="1" applyFill="1" applyBorder="1" applyAlignment="1">
      <alignment/>
    </xf>
    <xf numFmtId="170" fontId="10" fillId="37" borderId="52" xfId="0" applyNumberFormat="1" applyFont="1" applyFill="1" applyBorder="1" applyAlignment="1">
      <alignment/>
    </xf>
    <xf numFmtId="44" fontId="7" fillId="37" borderId="52" xfId="0" applyNumberFormat="1" applyFont="1" applyFill="1" applyBorder="1" applyAlignment="1">
      <alignment/>
    </xf>
    <xf numFmtId="10" fontId="7" fillId="37" borderId="52" xfId="47" applyNumberFormat="1" applyFont="1" applyFill="1" applyBorder="1" applyAlignment="1">
      <alignment/>
    </xf>
    <xf numFmtId="44" fontId="11" fillId="37" borderId="52" xfId="44" applyNumberFormat="1" applyFont="1" applyFill="1" applyBorder="1" applyAlignment="1" applyProtection="1">
      <alignment/>
      <protection/>
    </xf>
    <xf numFmtId="0" fontId="7" fillId="0" borderId="52" xfId="0" applyFont="1" applyFill="1" applyBorder="1" applyAlignment="1">
      <alignment/>
    </xf>
    <xf numFmtId="170" fontId="7" fillId="36" borderId="52" xfId="0" applyNumberFormat="1" applyFont="1" applyFill="1" applyBorder="1" applyAlignment="1">
      <alignment/>
    </xf>
    <xf numFmtId="171" fontId="7" fillId="0" borderId="54" xfId="64" applyFont="1" applyBorder="1" applyAlignment="1">
      <alignment/>
    </xf>
    <xf numFmtId="3" fontId="10" fillId="37" borderId="51" xfId="0" applyNumberFormat="1" applyFont="1" applyFill="1" applyBorder="1" applyAlignment="1">
      <alignment horizontal="center"/>
    </xf>
    <xf numFmtId="0" fontId="10" fillId="37" borderId="52" xfId="0" applyFont="1" applyFill="1" applyBorder="1" applyAlignment="1">
      <alignment horizontal="left"/>
    </xf>
    <xf numFmtId="0" fontId="7" fillId="37" borderId="52" xfId="0" applyFont="1" applyFill="1" applyBorder="1" applyAlignment="1">
      <alignment/>
    </xf>
    <xf numFmtId="170" fontId="7" fillId="37" borderId="52" xfId="0" applyNumberFormat="1" applyFont="1" applyFill="1" applyBorder="1" applyAlignment="1">
      <alignment/>
    </xf>
    <xf numFmtId="170" fontId="10" fillId="37" borderId="54" xfId="0" applyNumberFormat="1" applyFont="1" applyFill="1" applyBorder="1" applyAlignment="1">
      <alignment/>
    </xf>
    <xf numFmtId="170" fontId="10" fillId="37" borderId="53" xfId="0" applyNumberFormat="1" applyFont="1" applyFill="1" applyBorder="1" applyAlignment="1">
      <alignment/>
    </xf>
    <xf numFmtId="44" fontId="7" fillId="0" borderId="55" xfId="0" applyNumberFormat="1" applyFont="1" applyFill="1" applyBorder="1" applyAlignment="1">
      <alignment/>
    </xf>
    <xf numFmtId="0" fontId="7" fillId="36" borderId="52" xfId="0" applyFont="1" applyFill="1" applyBorder="1" applyAlignment="1">
      <alignment horizontal="center"/>
    </xf>
    <xf numFmtId="171" fontId="7" fillId="36" borderId="54" xfId="64" applyFont="1" applyFill="1" applyBorder="1" applyAlignment="1">
      <alignment/>
    </xf>
    <xf numFmtId="169" fontId="7" fillId="36" borderId="52" xfId="0" applyNumberFormat="1" applyFont="1" applyFill="1" applyBorder="1" applyAlignment="1">
      <alignment vertical="center"/>
    </xf>
    <xf numFmtId="171" fontId="7" fillId="0" borderId="56" xfId="64" applyFont="1" applyBorder="1" applyAlignment="1">
      <alignment/>
    </xf>
    <xf numFmtId="44" fontId="7" fillId="0" borderId="57" xfId="0" applyNumberFormat="1" applyFont="1" applyFill="1" applyBorder="1" applyAlignment="1">
      <alignment/>
    </xf>
    <xf numFmtId="0" fontId="7" fillId="34" borderId="51" xfId="0" applyFont="1" applyFill="1" applyBorder="1" applyAlignment="1">
      <alignment horizontal="center"/>
    </xf>
    <xf numFmtId="0" fontId="7" fillId="34" borderId="52" xfId="0" applyFont="1" applyFill="1" applyBorder="1" applyAlignment="1">
      <alignment horizontal="center"/>
    </xf>
    <xf numFmtId="0" fontId="10" fillId="34" borderId="52" xfId="0" applyFont="1" applyFill="1" applyBorder="1" applyAlignment="1">
      <alignment/>
    </xf>
    <xf numFmtId="170" fontId="7" fillId="34" borderId="52" xfId="0" applyNumberFormat="1" applyFont="1" applyFill="1" applyBorder="1" applyAlignment="1">
      <alignment/>
    </xf>
    <xf numFmtId="170" fontId="10" fillId="34" borderId="52" xfId="0" applyNumberFormat="1" applyFont="1" applyFill="1" applyBorder="1" applyAlignment="1">
      <alignment/>
    </xf>
    <xf numFmtId="44" fontId="7" fillId="0" borderId="52" xfId="47" applyFont="1" applyFill="1" applyBorder="1" applyAlignment="1">
      <alignment/>
    </xf>
    <xf numFmtId="0" fontId="7" fillId="0" borderId="53" xfId="0" applyFont="1" applyBorder="1" applyAlignment="1">
      <alignment/>
    </xf>
    <xf numFmtId="0" fontId="7" fillId="0" borderId="58" xfId="0" applyFont="1" applyBorder="1" applyAlignment="1">
      <alignment/>
    </xf>
    <xf numFmtId="0" fontId="7" fillId="0" borderId="59" xfId="0" applyFont="1" applyFill="1" applyBorder="1" applyAlignment="1">
      <alignment horizontal="left"/>
    </xf>
    <xf numFmtId="0" fontId="7" fillId="0" borderId="59" xfId="0" applyFont="1" applyFill="1" applyBorder="1" applyAlignment="1">
      <alignment/>
    </xf>
    <xf numFmtId="0" fontId="7" fillId="0" borderId="59" xfId="0" applyFont="1" applyFill="1" applyBorder="1" applyAlignment="1">
      <alignment horizontal="center"/>
    </xf>
    <xf numFmtId="170" fontId="7" fillId="0" borderId="59" xfId="0" applyNumberFormat="1" applyFont="1" applyFill="1" applyBorder="1" applyAlignment="1">
      <alignment/>
    </xf>
    <xf numFmtId="44" fontId="7" fillId="0" borderId="59" xfId="47" applyFont="1" applyFill="1" applyBorder="1" applyAlignment="1">
      <alignment/>
    </xf>
    <xf numFmtId="0" fontId="7" fillId="0" borderId="60" xfId="0" applyFont="1" applyBorder="1" applyAlignment="1">
      <alignment/>
    </xf>
    <xf numFmtId="0" fontId="56" fillId="0" borderId="13" xfId="0" applyFont="1" applyBorder="1" applyAlignment="1">
      <alignment/>
    </xf>
    <xf numFmtId="0" fontId="56" fillId="0" borderId="0" xfId="0" applyFont="1" applyBorder="1" applyAlignment="1">
      <alignment horizontal="left"/>
    </xf>
    <xf numFmtId="0" fontId="56" fillId="0" borderId="0" xfId="0" applyFont="1" applyBorder="1" applyAlignment="1">
      <alignment/>
    </xf>
    <xf numFmtId="44" fontId="7" fillId="0" borderId="0" xfId="47" applyFont="1" applyFill="1" applyBorder="1" applyAlignment="1">
      <alignment/>
    </xf>
    <xf numFmtId="170" fontId="7" fillId="0" borderId="0" xfId="0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1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center"/>
    </xf>
    <xf numFmtId="0" fontId="56" fillId="0" borderId="15" xfId="0" applyFont="1" applyBorder="1" applyAlignment="1">
      <alignment/>
    </xf>
    <xf numFmtId="170" fontId="7" fillId="0" borderId="15" xfId="0" applyNumberFormat="1" applyFont="1" applyFill="1" applyBorder="1" applyAlignment="1">
      <alignment/>
    </xf>
    <xf numFmtId="44" fontId="7" fillId="0" borderId="15" xfId="47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34" borderId="13" xfId="0" applyFont="1" applyFill="1" applyBorder="1" applyAlignment="1">
      <alignment/>
    </xf>
    <xf numFmtId="173" fontId="10" fillId="34" borderId="0" xfId="0" applyNumberFormat="1" applyFont="1" applyFill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61" xfId="0" applyFont="1" applyBorder="1" applyAlignment="1">
      <alignment/>
    </xf>
    <xf numFmtId="0" fontId="7" fillId="0" borderId="62" xfId="0" applyFont="1" applyBorder="1" applyAlignment="1">
      <alignment/>
    </xf>
    <xf numFmtId="175" fontId="10" fillId="37" borderId="30" xfId="0" applyNumberFormat="1" applyFont="1" applyFill="1" applyBorder="1" applyAlignment="1">
      <alignment vertical="center"/>
    </xf>
    <xf numFmtId="175" fontId="10" fillId="0" borderId="30" xfId="0" applyNumberFormat="1" applyFont="1" applyBorder="1" applyAlignment="1">
      <alignment vertical="center"/>
    </xf>
    <xf numFmtId="0" fontId="7" fillId="0" borderId="17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170" fontId="7" fillId="0" borderId="1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56" fillId="0" borderId="13" xfId="0" applyFont="1" applyBorder="1" applyAlignment="1">
      <alignment/>
    </xf>
    <xf numFmtId="0" fontId="56" fillId="0" borderId="0" xfId="0" applyFont="1" applyBorder="1" applyAlignment="1">
      <alignment horizontal="left"/>
    </xf>
    <xf numFmtId="0" fontId="56" fillId="0" borderId="0" xfId="0" applyFont="1" applyBorder="1" applyAlignment="1">
      <alignment/>
    </xf>
    <xf numFmtId="0" fontId="11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center"/>
    </xf>
    <xf numFmtId="0" fontId="11" fillId="0" borderId="15" xfId="0" applyFont="1" applyFill="1" applyBorder="1" applyAlignment="1">
      <alignment vertical="center"/>
    </xf>
    <xf numFmtId="0" fontId="56" fillId="0" borderId="15" xfId="0" applyFont="1" applyBorder="1" applyAlignment="1">
      <alignment/>
    </xf>
    <xf numFmtId="0" fontId="7" fillId="34" borderId="33" xfId="0" applyFont="1" applyFill="1" applyBorder="1" applyAlignment="1">
      <alignment/>
    </xf>
    <xf numFmtId="0" fontId="10" fillId="34" borderId="13" xfId="0" applyFont="1" applyFill="1" applyBorder="1" applyAlignment="1">
      <alignment/>
    </xf>
    <xf numFmtId="173" fontId="7" fillId="34" borderId="15" xfId="0" applyNumberFormat="1" applyFont="1" applyFill="1" applyBorder="1" applyAlignment="1">
      <alignment/>
    </xf>
    <xf numFmtId="170" fontId="10" fillId="34" borderId="63" xfId="0" applyNumberFormat="1" applyFont="1" applyFill="1" applyBorder="1" applyAlignment="1">
      <alignment horizontal="center" vertical="center"/>
    </xf>
    <xf numFmtId="170" fontId="10" fillId="34" borderId="63" xfId="0" applyNumberFormat="1" applyFont="1" applyFill="1" applyBorder="1" applyAlignment="1">
      <alignment horizontal="center" vertical="center" wrapText="1"/>
    </xf>
    <xf numFmtId="170" fontId="10" fillId="34" borderId="64" xfId="0" applyNumberFormat="1" applyFont="1" applyFill="1" applyBorder="1" applyAlignment="1">
      <alignment horizontal="center" wrapText="1"/>
    </xf>
    <xf numFmtId="170" fontId="10" fillId="34" borderId="35" xfId="0" applyNumberFormat="1" applyFont="1" applyFill="1" applyBorder="1" applyAlignment="1">
      <alignment horizontal="center" vertical="center"/>
    </xf>
    <xf numFmtId="170" fontId="10" fillId="34" borderId="65" xfId="0" applyNumberFormat="1" applyFont="1" applyFill="1" applyBorder="1" applyAlignment="1">
      <alignment horizontal="center" wrapText="1"/>
    </xf>
    <xf numFmtId="0" fontId="7" fillId="38" borderId="66" xfId="0" applyFont="1" applyFill="1" applyBorder="1" applyAlignment="1">
      <alignment horizontal="center" vertical="center"/>
    </xf>
    <xf numFmtId="0" fontId="10" fillId="38" borderId="67" xfId="0" applyFont="1" applyFill="1" applyBorder="1" applyAlignment="1">
      <alignment horizontal="right" vertical="center"/>
    </xf>
    <xf numFmtId="170" fontId="10" fillId="38" borderId="15" xfId="0" applyNumberFormat="1" applyFont="1" applyFill="1" applyBorder="1" applyAlignment="1">
      <alignment vertical="center"/>
    </xf>
    <xf numFmtId="170" fontId="10" fillId="38" borderId="20" xfId="0" applyNumberFormat="1" applyFont="1" applyFill="1" applyBorder="1" applyAlignment="1">
      <alignment vertical="center"/>
    </xf>
    <xf numFmtId="0" fontId="10" fillId="34" borderId="68" xfId="0" applyFont="1" applyFill="1" applyBorder="1" applyAlignment="1">
      <alignment horizontal="center" vertical="center"/>
    </xf>
    <xf numFmtId="0" fontId="10" fillId="34" borderId="69" xfId="0" applyFont="1" applyFill="1" applyBorder="1" applyAlignment="1">
      <alignment/>
    </xf>
    <xf numFmtId="170" fontId="10" fillId="34" borderId="69" xfId="0" applyNumberFormat="1" applyFont="1" applyFill="1" applyBorder="1" applyAlignment="1">
      <alignment/>
    </xf>
    <xf numFmtId="44" fontId="10" fillId="34" borderId="53" xfId="47" applyFont="1" applyFill="1" applyBorder="1" applyAlignment="1">
      <alignment/>
    </xf>
    <xf numFmtId="0" fontId="10" fillId="0" borderId="51" xfId="0" applyFont="1" applyFill="1" applyBorder="1" applyAlignment="1">
      <alignment horizontal="center"/>
    </xf>
    <xf numFmtId="0" fontId="10" fillId="0" borderId="52" xfId="0" applyFont="1" applyFill="1" applyBorder="1" applyAlignment="1">
      <alignment/>
    </xf>
    <xf numFmtId="170" fontId="10" fillId="0" borderId="52" xfId="0" applyNumberFormat="1" applyFont="1" applyFill="1" applyBorder="1" applyAlignment="1">
      <alignment/>
    </xf>
    <xf numFmtId="170" fontId="10" fillId="0" borderId="55" xfId="0" applyNumberFormat="1" applyFont="1" applyFill="1" applyBorder="1" applyAlignment="1">
      <alignment/>
    </xf>
    <xf numFmtId="170" fontId="10" fillId="0" borderId="53" xfId="0" applyNumberFormat="1" applyFont="1" applyFill="1" applyBorder="1" applyAlignment="1">
      <alignment/>
    </xf>
    <xf numFmtId="3" fontId="10" fillId="34" borderId="51" xfId="0" applyNumberFormat="1" applyFont="1" applyFill="1" applyBorder="1" applyAlignment="1">
      <alignment horizontal="center"/>
    </xf>
    <xf numFmtId="0" fontId="10" fillId="34" borderId="52" xfId="0" applyFont="1" applyFill="1" applyBorder="1" applyAlignment="1">
      <alignment/>
    </xf>
    <xf numFmtId="170" fontId="10" fillId="34" borderId="52" xfId="0" applyNumberFormat="1" applyFont="1" applyFill="1" applyBorder="1" applyAlignment="1">
      <alignment/>
    </xf>
    <xf numFmtId="44" fontId="7" fillId="0" borderId="52" xfId="0" applyNumberFormat="1" applyFont="1" applyFill="1" applyBorder="1" applyAlignment="1">
      <alignment/>
    </xf>
    <xf numFmtId="44" fontId="7" fillId="0" borderId="53" xfId="0" applyNumberFormat="1" applyFont="1" applyFill="1" applyBorder="1" applyAlignment="1">
      <alignment/>
    </xf>
    <xf numFmtId="0" fontId="10" fillId="39" borderId="51" xfId="0" applyFont="1" applyFill="1" applyBorder="1" applyAlignment="1">
      <alignment horizontal="center"/>
    </xf>
    <xf numFmtId="0" fontId="10" fillId="39" borderId="52" xfId="0" applyFont="1" applyFill="1" applyBorder="1" applyAlignment="1">
      <alignment/>
    </xf>
    <xf numFmtId="170" fontId="10" fillId="39" borderId="52" xfId="0" applyNumberFormat="1" applyFont="1" applyFill="1" applyBorder="1" applyAlignment="1">
      <alignment/>
    </xf>
    <xf numFmtId="170" fontId="7" fillId="0" borderId="52" xfId="0" applyNumberFormat="1" applyFont="1" applyFill="1" applyBorder="1" applyAlignment="1">
      <alignment/>
    </xf>
    <xf numFmtId="170" fontId="7" fillId="0" borderId="53" xfId="0" applyNumberFormat="1" applyFont="1" applyFill="1" applyBorder="1" applyAlignment="1">
      <alignment/>
    </xf>
    <xf numFmtId="0" fontId="7" fillId="0" borderId="70" xfId="0" applyFont="1" applyBorder="1" applyAlignment="1">
      <alignment/>
    </xf>
    <xf numFmtId="0" fontId="7" fillId="0" borderId="71" xfId="0" applyFont="1" applyFill="1" applyBorder="1" applyAlignment="1">
      <alignment/>
    </xf>
    <xf numFmtId="170" fontId="7" fillId="0" borderId="71" xfId="0" applyNumberFormat="1" applyFont="1" applyFill="1" applyBorder="1" applyAlignment="1">
      <alignment/>
    </xf>
    <xf numFmtId="170" fontId="7" fillId="0" borderId="72" xfId="0" applyNumberFormat="1" applyFont="1" applyFill="1" applyBorder="1" applyAlignment="1">
      <alignment/>
    </xf>
    <xf numFmtId="0" fontId="7" fillId="0" borderId="33" xfId="0" applyFont="1" applyBorder="1" applyAlignment="1">
      <alignment/>
    </xf>
    <xf numFmtId="0" fontId="7" fillId="0" borderId="12" xfId="0" applyFont="1" applyFill="1" applyBorder="1" applyAlignment="1">
      <alignment/>
    </xf>
    <xf numFmtId="170" fontId="7" fillId="0" borderId="12" xfId="0" applyNumberFormat="1" applyFont="1" applyFill="1" applyBorder="1" applyAlignment="1">
      <alignment/>
    </xf>
    <xf numFmtId="170" fontId="7" fillId="0" borderId="40" xfId="0" applyNumberFormat="1" applyFont="1" applyFill="1" applyBorder="1" applyAlignment="1">
      <alignment/>
    </xf>
    <xf numFmtId="170" fontId="7" fillId="0" borderId="16" xfId="0" applyNumberFormat="1" applyFont="1" applyFill="1" applyBorder="1" applyAlignment="1">
      <alignment/>
    </xf>
    <xf numFmtId="0" fontId="7" fillId="0" borderId="13" xfId="0" applyFont="1" applyBorder="1" applyAlignment="1">
      <alignment horizontal="left"/>
    </xf>
    <xf numFmtId="0" fontId="56" fillId="0" borderId="0" xfId="0" applyFont="1" applyBorder="1" applyAlignment="1">
      <alignment horizontal="left"/>
    </xf>
    <xf numFmtId="0" fontId="7" fillId="0" borderId="16" xfId="0" applyFont="1" applyFill="1" applyBorder="1" applyAlignment="1">
      <alignment/>
    </xf>
    <xf numFmtId="0" fontId="56" fillId="0" borderId="13" xfId="0" applyFont="1" applyBorder="1" applyAlignment="1">
      <alignment horizontal="left"/>
    </xf>
    <xf numFmtId="0" fontId="11" fillId="0" borderId="19" xfId="0" applyFont="1" applyFill="1" applyBorder="1" applyAlignment="1">
      <alignment horizontal="left" vertical="center"/>
    </xf>
    <xf numFmtId="0" fontId="56" fillId="0" borderId="15" xfId="0" applyFont="1" applyBorder="1" applyAlignment="1">
      <alignment horizontal="left"/>
    </xf>
    <xf numFmtId="0" fontId="7" fillId="0" borderId="15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31" xfId="0" applyFont="1" applyBorder="1" applyAlignment="1">
      <alignment vertical="center" wrapText="1"/>
    </xf>
    <xf numFmtId="169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0" fontId="7" fillId="0" borderId="57" xfId="0" applyFont="1" applyFill="1" applyBorder="1" applyAlignment="1">
      <alignment/>
    </xf>
    <xf numFmtId="0" fontId="10" fillId="37" borderId="73" xfId="0" applyFont="1" applyFill="1" applyBorder="1" applyAlignment="1">
      <alignment/>
    </xf>
    <xf numFmtId="0" fontId="7" fillId="0" borderId="52" xfId="0" applyFont="1" applyFill="1" applyBorder="1" applyAlignment="1">
      <alignment vertical="top" wrapText="1"/>
    </xf>
    <xf numFmtId="0" fontId="4" fillId="0" borderId="0" xfId="0" applyFont="1" applyBorder="1" applyAlignment="1">
      <alignment/>
    </xf>
    <xf numFmtId="181" fontId="0" fillId="0" borderId="31" xfId="64" applyNumberFormat="1" applyBorder="1">
      <alignment/>
    </xf>
    <xf numFmtId="0" fontId="7" fillId="36" borderId="57" xfId="0" applyFont="1" applyFill="1" applyBorder="1" applyAlignment="1">
      <alignment horizontal="center"/>
    </xf>
    <xf numFmtId="0" fontId="0" fillId="0" borderId="31" xfId="0" applyBorder="1" applyAlignment="1">
      <alignment wrapText="1"/>
    </xf>
    <xf numFmtId="0" fontId="10" fillId="36" borderId="52" xfId="0" applyFont="1" applyFill="1" applyBorder="1" applyAlignment="1">
      <alignment wrapText="1"/>
    </xf>
    <xf numFmtId="0" fontId="10" fillId="0" borderId="51" xfId="0" applyFont="1" applyBorder="1" applyAlignment="1">
      <alignment horizontal="center"/>
    </xf>
    <xf numFmtId="0" fontId="10" fillId="36" borderId="52" xfId="0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0" fontId="7" fillId="36" borderId="52" xfId="0" applyFont="1" applyFill="1" applyBorder="1" applyAlignment="1">
      <alignment wrapText="1"/>
    </xf>
    <xf numFmtId="0" fontId="7" fillId="0" borderId="51" xfId="0" applyFont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52" xfId="0" applyFont="1" applyFill="1" applyBorder="1" applyAlignment="1">
      <alignment/>
    </xf>
    <xf numFmtId="0" fontId="10" fillId="36" borderId="51" xfId="0" applyFont="1" applyFill="1" applyBorder="1" applyAlignment="1">
      <alignment horizontal="center"/>
    </xf>
    <xf numFmtId="0" fontId="10" fillId="0" borderId="52" xfId="0" applyFont="1" applyFill="1" applyBorder="1" applyAlignment="1">
      <alignment wrapText="1"/>
    </xf>
    <xf numFmtId="0" fontId="7" fillId="36" borderId="55" xfId="0" applyFont="1" applyFill="1" applyBorder="1" applyAlignment="1">
      <alignment vertical="justify"/>
    </xf>
    <xf numFmtId="0" fontId="7" fillId="36" borderId="55" xfId="0" applyFont="1" applyFill="1" applyBorder="1" applyAlignment="1">
      <alignment vertical="justify" wrapText="1"/>
    </xf>
    <xf numFmtId="0" fontId="10" fillId="36" borderId="52" xfId="0" applyFont="1" applyFill="1" applyBorder="1" applyAlignment="1">
      <alignment/>
    </xf>
    <xf numFmtId="171" fontId="10" fillId="37" borderId="54" xfId="64" applyFont="1" applyFill="1" applyBorder="1" applyAlignment="1">
      <alignment/>
    </xf>
    <xf numFmtId="175" fontId="55" fillId="0" borderId="38" xfId="0" applyNumberFormat="1" applyFont="1" applyBorder="1" applyAlignment="1" applyProtection="1">
      <alignment horizontal="center"/>
      <protection hidden="1"/>
    </xf>
    <xf numFmtId="43" fontId="55" fillId="0" borderId="31" xfId="0" applyNumberFormat="1" applyFont="1" applyBorder="1" applyAlignment="1" applyProtection="1">
      <alignment horizontal="center"/>
      <protection hidden="1"/>
    </xf>
    <xf numFmtId="170" fontId="10" fillId="34" borderId="53" xfId="0" applyNumberFormat="1" applyFont="1" applyFill="1" applyBorder="1" applyAlignment="1">
      <alignment/>
    </xf>
    <xf numFmtId="0" fontId="7" fillId="34" borderId="12" xfId="0" applyFont="1" applyFill="1" applyBorder="1" applyAlignment="1">
      <alignment horizontal="right"/>
    </xf>
    <xf numFmtId="0" fontId="7" fillId="34" borderId="40" xfId="0" applyFont="1" applyFill="1" applyBorder="1" applyAlignment="1">
      <alignment horizontal="right"/>
    </xf>
    <xf numFmtId="0" fontId="7" fillId="34" borderId="16" xfId="0" applyFont="1" applyFill="1" applyBorder="1" applyAlignment="1">
      <alignment horizontal="right"/>
    </xf>
    <xf numFmtId="0" fontId="55" fillId="0" borderId="34" xfId="0" applyFont="1" applyBorder="1" applyAlignment="1" applyProtection="1">
      <alignment horizontal="center" vertical="center"/>
      <protection hidden="1"/>
    </xf>
    <xf numFmtId="0" fontId="55" fillId="0" borderId="28" xfId="0" applyFont="1" applyBorder="1" applyAlignment="1" applyProtection="1">
      <alignment vertical="center"/>
      <protection hidden="1"/>
    </xf>
    <xf numFmtId="0" fontId="7" fillId="0" borderId="74" xfId="0" applyFont="1" applyBorder="1" applyAlignment="1">
      <alignment/>
    </xf>
    <xf numFmtId="0" fontId="55" fillId="0" borderId="75" xfId="0" applyFont="1" applyBorder="1" applyAlignment="1" applyProtection="1">
      <alignment horizontal="center"/>
      <protection hidden="1"/>
    </xf>
    <xf numFmtId="0" fontId="55" fillId="0" borderId="76" xfId="0" applyFont="1" applyBorder="1" applyAlignment="1" applyProtection="1">
      <alignment horizontal="center"/>
      <protection hidden="1"/>
    </xf>
    <xf numFmtId="175" fontId="55" fillId="0" borderId="36" xfId="0" applyNumberFormat="1" applyFont="1" applyBorder="1" applyAlignment="1" applyProtection="1">
      <alignment horizontal="center"/>
      <protection hidden="1"/>
    </xf>
    <xf numFmtId="10" fontId="55" fillId="35" borderId="36" xfId="0" applyNumberFormat="1" applyFont="1" applyFill="1" applyBorder="1" applyAlignment="1" applyProtection="1">
      <alignment horizontal="center"/>
      <protection hidden="1"/>
    </xf>
    <xf numFmtId="175" fontId="55" fillId="0" borderId="39" xfId="0" applyNumberFormat="1" applyFont="1" applyBorder="1" applyAlignment="1" applyProtection="1">
      <alignment horizontal="center"/>
      <protection hidden="1"/>
    </xf>
    <xf numFmtId="43" fontId="57" fillId="37" borderId="77" xfId="0" applyNumberFormat="1" applyFont="1" applyFill="1" applyBorder="1" applyAlignment="1" applyProtection="1">
      <alignment horizontal="center"/>
      <protection hidden="1"/>
    </xf>
    <xf numFmtId="175" fontId="10" fillId="0" borderId="76" xfId="0" applyNumberFormat="1" applyFont="1" applyBorder="1" applyAlignment="1">
      <alignment vertical="center"/>
    </xf>
    <xf numFmtId="170" fontId="7" fillId="0" borderId="18" xfId="0" applyNumberFormat="1" applyFont="1" applyFill="1" applyBorder="1" applyAlignment="1">
      <alignment/>
    </xf>
    <xf numFmtId="0" fontId="56" fillId="0" borderId="16" xfId="0" applyFont="1" applyBorder="1" applyAlignment="1">
      <alignment/>
    </xf>
    <xf numFmtId="170" fontId="7" fillId="0" borderId="20" xfId="0" applyNumberFormat="1" applyFont="1" applyFill="1" applyBorder="1" applyAlignment="1">
      <alignment/>
    </xf>
    <xf numFmtId="170" fontId="7" fillId="0" borderId="0" xfId="0" applyNumberFormat="1" applyFont="1" applyFill="1" applyBorder="1" applyAlignment="1">
      <alignment horizontal="left"/>
    </xf>
    <xf numFmtId="3" fontId="57" fillId="0" borderId="34" xfId="0" applyNumberFormat="1" applyFont="1" applyBorder="1" applyAlignment="1" applyProtection="1">
      <alignment horizontal="center" vertical="center"/>
      <protection hidden="1"/>
    </xf>
    <xf numFmtId="0" fontId="57" fillId="0" borderId="28" xfId="0" applyFont="1" applyBorder="1" applyAlignment="1" applyProtection="1">
      <alignment vertical="center"/>
      <protection hidden="1"/>
    </xf>
    <xf numFmtId="0" fontId="0" fillId="0" borderId="40" xfId="0" applyBorder="1" applyAlignment="1">
      <alignment/>
    </xf>
    <xf numFmtId="10" fontId="7" fillId="34" borderId="16" xfId="0" applyNumberFormat="1" applyFont="1" applyFill="1" applyBorder="1" applyAlignment="1">
      <alignment horizontal="right"/>
    </xf>
    <xf numFmtId="169" fontId="7" fillId="36" borderId="0" xfId="0" applyNumberFormat="1" applyFont="1" applyFill="1" applyBorder="1" applyAlignment="1">
      <alignment vertical="center"/>
    </xf>
    <xf numFmtId="173" fontId="7" fillId="34" borderId="0" xfId="0" applyNumberFormat="1" applyFont="1" applyFill="1" applyBorder="1" applyAlignment="1">
      <alignment vertical="justify"/>
    </xf>
    <xf numFmtId="43" fontId="56" fillId="0" borderId="0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7" fillId="0" borderId="78" xfId="0" applyFont="1" applyFill="1" applyBorder="1" applyAlignment="1">
      <alignment horizontal="center"/>
    </xf>
    <xf numFmtId="0" fontId="7" fillId="36" borderId="57" xfId="0" applyFont="1" applyFill="1" applyBorder="1" applyAlignment="1">
      <alignment wrapText="1"/>
    </xf>
    <xf numFmtId="43" fontId="14" fillId="0" borderId="52" xfId="64" applyNumberFormat="1" applyFont="1" applyBorder="1">
      <alignment/>
    </xf>
    <xf numFmtId="170" fontId="7" fillId="0" borderId="54" xfId="0" applyNumberFormat="1" applyFont="1" applyFill="1" applyBorder="1" applyAlignment="1">
      <alignment/>
    </xf>
    <xf numFmtId="171" fontId="7" fillId="0" borderId="78" xfId="64" applyFont="1" applyBorder="1" applyAlignment="1">
      <alignment/>
    </xf>
    <xf numFmtId="170" fontId="7" fillId="36" borderId="54" xfId="0" applyNumberFormat="1" applyFont="1" applyFill="1" applyBorder="1" applyAlignment="1">
      <alignment/>
    </xf>
    <xf numFmtId="170" fontId="7" fillId="37" borderId="55" xfId="0" applyNumberFormat="1" applyFont="1" applyFill="1" applyBorder="1" applyAlignment="1">
      <alignment/>
    </xf>
    <xf numFmtId="170" fontId="7" fillId="36" borderId="54" xfId="0" applyNumberFormat="1" applyFont="1" applyFill="1" applyBorder="1" applyAlignment="1">
      <alignment vertical="justify"/>
    </xf>
    <xf numFmtId="171" fontId="7" fillId="0" borderId="55" xfId="64" applyFont="1" applyBorder="1" applyAlignment="1">
      <alignment/>
    </xf>
    <xf numFmtId="0" fontId="14" fillId="0" borderId="52" xfId="0" applyFont="1" applyBorder="1" applyAlignment="1">
      <alignment/>
    </xf>
    <xf numFmtId="0" fontId="7" fillId="34" borderId="16" xfId="0" applyFont="1" applyFill="1" applyBorder="1" applyAlignment="1">
      <alignment horizontal="right"/>
    </xf>
    <xf numFmtId="0" fontId="11" fillId="36" borderId="52" xfId="44" applyFont="1" applyFill="1" applyBorder="1" applyAlignment="1" applyProtection="1">
      <alignment horizontal="center"/>
      <protection/>
    </xf>
    <xf numFmtId="0" fontId="11" fillId="36" borderId="54" xfId="44" applyFont="1" applyFill="1" applyBorder="1" applyAlignment="1" applyProtection="1">
      <alignment horizontal="center"/>
      <protection/>
    </xf>
    <xf numFmtId="10" fontId="55" fillId="35" borderId="31" xfId="0" applyNumberFormat="1" applyFont="1" applyFill="1" applyBorder="1" applyAlignment="1" applyProtection="1">
      <alignment horizontal="center"/>
      <protection hidden="1"/>
    </xf>
    <xf numFmtId="175" fontId="55" fillId="36" borderId="31" xfId="0" applyNumberFormat="1" applyFont="1" applyFill="1" applyBorder="1" applyAlignment="1" applyProtection="1">
      <alignment horizontal="center"/>
      <protection hidden="1"/>
    </xf>
    <xf numFmtId="175" fontId="55" fillId="36" borderId="32" xfId="0" applyNumberFormat="1" applyFont="1" applyFill="1" applyBorder="1" applyAlignment="1" applyProtection="1">
      <alignment horizontal="center"/>
      <protection hidden="1"/>
    </xf>
    <xf numFmtId="43" fontId="55" fillId="36" borderId="32" xfId="64" applyNumberFormat="1" applyFont="1" applyFill="1" applyBorder="1" applyAlignment="1" applyProtection="1">
      <alignment horizontal="center"/>
      <protection hidden="1"/>
    </xf>
    <xf numFmtId="0" fontId="7" fillId="36" borderId="79" xfId="0" applyFont="1" applyFill="1" applyBorder="1" applyAlignment="1">
      <alignment horizontal="center"/>
    </xf>
    <xf numFmtId="0" fontId="7" fillId="36" borderId="80" xfId="0" applyFont="1" applyFill="1" applyBorder="1" applyAlignment="1">
      <alignment vertical="justify"/>
    </xf>
    <xf numFmtId="0" fontId="10" fillId="37" borderId="55" xfId="0" applyFont="1" applyFill="1" applyBorder="1" applyAlignment="1">
      <alignment horizontal="left"/>
    </xf>
    <xf numFmtId="43" fontId="7" fillId="0" borderId="52" xfId="64" applyNumberFormat="1" applyFont="1" applyBorder="1" applyAlignment="1">
      <alignment horizontal="center"/>
    </xf>
    <xf numFmtId="173" fontId="7" fillId="34" borderId="0" xfId="0" applyNumberFormat="1" applyFont="1" applyFill="1" applyBorder="1" applyAlignment="1">
      <alignment horizontal="right"/>
    </xf>
    <xf numFmtId="0" fontId="7" fillId="34" borderId="16" xfId="0" applyFont="1" applyFill="1" applyBorder="1" applyAlignment="1">
      <alignment horizontal="left"/>
    </xf>
    <xf numFmtId="10" fontId="7" fillId="34" borderId="20" xfId="0" applyNumberFormat="1" applyFont="1" applyFill="1" applyBorder="1" applyAlignment="1">
      <alignment horizontal="right"/>
    </xf>
    <xf numFmtId="0" fontId="7" fillId="34" borderId="0" xfId="0" applyFont="1" applyFill="1" applyBorder="1" applyAlignment="1">
      <alignment horizontal="left"/>
    </xf>
    <xf numFmtId="0" fontId="7" fillId="0" borderId="79" xfId="0" applyFont="1" applyBorder="1" applyAlignment="1">
      <alignment horizontal="center"/>
    </xf>
    <xf numFmtId="0" fontId="7" fillId="36" borderId="78" xfId="0" applyFont="1" applyFill="1" applyBorder="1" applyAlignment="1">
      <alignment wrapText="1"/>
    </xf>
    <xf numFmtId="0" fontId="11" fillId="36" borderId="55" xfId="44" applyFont="1" applyFill="1" applyBorder="1" applyAlignment="1" applyProtection="1">
      <alignment horizontal="center"/>
      <protection/>
    </xf>
    <xf numFmtId="0" fontId="11" fillId="36" borderId="57" xfId="44" applyFont="1" applyFill="1" applyBorder="1" applyAlignment="1" applyProtection="1">
      <alignment horizontal="center"/>
      <protection/>
    </xf>
    <xf numFmtId="0" fontId="7" fillId="0" borderId="81" xfId="0" applyFont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0" fontId="7" fillId="36" borderId="57" xfId="0" applyFont="1" applyFill="1" applyBorder="1" applyAlignment="1">
      <alignment/>
    </xf>
    <xf numFmtId="170" fontId="7" fillId="0" borderId="57" xfId="0" applyNumberFormat="1" applyFont="1" applyFill="1" applyBorder="1" applyAlignment="1">
      <alignment/>
    </xf>
    <xf numFmtId="44" fontId="7" fillId="36" borderId="57" xfId="0" applyNumberFormat="1" applyFont="1" applyFill="1" applyBorder="1" applyAlignment="1">
      <alignment/>
    </xf>
    <xf numFmtId="171" fontId="7" fillId="0" borderId="57" xfId="64" applyFont="1" applyBorder="1" applyAlignment="1">
      <alignment/>
    </xf>
    <xf numFmtId="10" fontId="7" fillId="0" borderId="57" xfId="47" applyNumberFormat="1" applyFont="1" applyFill="1" applyBorder="1" applyAlignment="1">
      <alignment/>
    </xf>
    <xf numFmtId="44" fontId="11" fillId="0" borderId="57" xfId="44" applyNumberFormat="1" applyFont="1" applyFill="1" applyBorder="1" applyAlignment="1" applyProtection="1">
      <alignment/>
      <protection/>
    </xf>
    <xf numFmtId="171" fontId="7" fillId="0" borderId="82" xfId="64" applyFont="1" applyBorder="1" applyAlignment="1">
      <alignment/>
    </xf>
    <xf numFmtId="0" fontId="10" fillId="37" borderId="83" xfId="0" applyFont="1" applyFill="1" applyBorder="1" applyAlignment="1">
      <alignment horizontal="center" vertical="center"/>
    </xf>
    <xf numFmtId="0" fontId="10" fillId="37" borderId="84" xfId="0" applyFont="1" applyFill="1" applyBorder="1" applyAlignment="1">
      <alignment horizontal="left" vertical="center"/>
    </xf>
    <xf numFmtId="0" fontId="10" fillId="37" borderId="84" xfId="0" applyFont="1" applyFill="1" applyBorder="1" applyAlignment="1">
      <alignment vertical="center"/>
    </xf>
    <xf numFmtId="0" fontId="7" fillId="37" borderId="84" xfId="0" applyFont="1" applyFill="1" applyBorder="1" applyAlignment="1">
      <alignment/>
    </xf>
    <xf numFmtId="170" fontId="7" fillId="37" borderId="84" xfId="0" applyNumberFormat="1" applyFont="1" applyFill="1" applyBorder="1" applyAlignment="1">
      <alignment/>
    </xf>
    <xf numFmtId="170" fontId="10" fillId="37" borderId="85" xfId="0" applyNumberFormat="1" applyFont="1" applyFill="1" applyBorder="1" applyAlignment="1">
      <alignment/>
    </xf>
    <xf numFmtId="0" fontId="10" fillId="34" borderId="0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right"/>
    </xf>
    <xf numFmtId="0" fontId="10" fillId="34" borderId="13" xfId="0" applyFont="1" applyFill="1" applyBorder="1" applyAlignment="1">
      <alignment horizontal="center"/>
    </xf>
    <xf numFmtId="0" fontId="7" fillId="36" borderId="52" xfId="0" applyFont="1" applyFill="1" applyBorder="1" applyAlignment="1">
      <alignment vertical="justify"/>
    </xf>
    <xf numFmtId="170" fontId="10" fillId="37" borderId="86" xfId="0" applyNumberFormat="1" applyFont="1" applyFill="1" applyBorder="1" applyAlignment="1">
      <alignment horizontal="center"/>
    </xf>
    <xf numFmtId="44" fontId="7" fillId="34" borderId="78" xfId="47" applyFont="1" applyFill="1" applyBorder="1" applyAlignment="1">
      <alignment/>
    </xf>
    <xf numFmtId="171" fontId="7" fillId="0" borderId="57" xfId="64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11" fillId="36" borderId="71" xfId="44" applyFont="1" applyFill="1" applyBorder="1" applyAlignment="1" applyProtection="1">
      <alignment horizontal="center"/>
      <protection/>
    </xf>
    <xf numFmtId="0" fontId="7" fillId="36" borderId="71" xfId="0" applyFont="1" applyFill="1" applyBorder="1" applyAlignment="1">
      <alignment wrapText="1"/>
    </xf>
    <xf numFmtId="0" fontId="7" fillId="0" borderId="71" xfId="0" applyFont="1" applyFill="1" applyBorder="1" applyAlignment="1">
      <alignment horizontal="center"/>
    </xf>
    <xf numFmtId="171" fontId="7" fillId="0" borderId="71" xfId="64" applyFont="1" applyBorder="1" applyAlignment="1">
      <alignment/>
    </xf>
    <xf numFmtId="10" fontId="7" fillId="0" borderId="71" xfId="47" applyNumberFormat="1" applyFont="1" applyFill="1" applyBorder="1" applyAlignment="1">
      <alignment/>
    </xf>
    <xf numFmtId="44" fontId="11" fillId="0" borderId="71" xfId="44" applyNumberFormat="1" applyFont="1" applyFill="1" applyBorder="1" applyAlignment="1" applyProtection="1">
      <alignment/>
      <protection/>
    </xf>
    <xf numFmtId="171" fontId="7" fillId="0" borderId="72" xfId="64" applyFont="1" applyBorder="1" applyAlignment="1">
      <alignment/>
    </xf>
    <xf numFmtId="0" fontId="7" fillId="36" borderId="87" xfId="0" applyFont="1" applyFill="1" applyBorder="1" applyAlignment="1">
      <alignment wrapText="1"/>
    </xf>
    <xf numFmtId="44" fontId="7" fillId="0" borderId="71" xfId="0" applyNumberFormat="1" applyFont="1" applyFill="1" applyBorder="1" applyAlignment="1">
      <alignment/>
    </xf>
    <xf numFmtId="0" fontId="7" fillId="36" borderId="81" xfId="0" applyFont="1" applyFill="1" applyBorder="1" applyAlignment="1">
      <alignment horizontal="center"/>
    </xf>
    <xf numFmtId="0" fontId="7" fillId="0" borderId="57" xfId="0" applyFont="1" applyFill="1" applyBorder="1" applyAlignment="1">
      <alignment wrapText="1"/>
    </xf>
    <xf numFmtId="171" fontId="7" fillId="0" borderId="88" xfId="64" applyFont="1" applyBorder="1" applyAlignment="1">
      <alignment/>
    </xf>
    <xf numFmtId="0" fontId="7" fillId="36" borderId="70" xfId="0" applyFont="1" applyFill="1" applyBorder="1" applyAlignment="1">
      <alignment horizontal="center"/>
    </xf>
    <xf numFmtId="0" fontId="7" fillId="36" borderId="71" xfId="0" applyFont="1" applyFill="1" applyBorder="1" applyAlignment="1">
      <alignment horizontal="center"/>
    </xf>
    <xf numFmtId="0" fontId="7" fillId="36" borderId="71" xfId="0" applyFont="1" applyFill="1" applyBorder="1" applyAlignment="1">
      <alignment/>
    </xf>
    <xf numFmtId="170" fontId="7" fillId="36" borderId="71" xfId="0" applyNumberFormat="1" applyFont="1" applyFill="1" applyBorder="1" applyAlignment="1">
      <alignment/>
    </xf>
    <xf numFmtId="171" fontId="7" fillId="0" borderId="89" xfId="64" applyFont="1" applyBorder="1" applyAlignment="1">
      <alignment/>
    </xf>
    <xf numFmtId="171" fontId="7" fillId="0" borderId="71" xfId="64" applyFont="1" applyBorder="1" applyAlignment="1">
      <alignment horizontal="center"/>
    </xf>
    <xf numFmtId="10" fontId="7" fillId="8" borderId="78" xfId="47" applyNumberFormat="1" applyFont="1" applyFill="1" applyBorder="1" applyAlignment="1">
      <alignment/>
    </xf>
    <xf numFmtId="171" fontId="10" fillId="8" borderId="52" xfId="64" applyFont="1" applyFill="1" applyBorder="1" applyAlignment="1">
      <alignment/>
    </xf>
    <xf numFmtId="0" fontId="0" fillId="0" borderId="3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71" fontId="10" fillId="37" borderId="53" xfId="64" applyFont="1" applyFill="1" applyBorder="1" applyAlignment="1">
      <alignment/>
    </xf>
    <xf numFmtId="0" fontId="3" fillId="0" borderId="12" xfId="0" applyFont="1" applyBorder="1" applyAlignment="1">
      <alignment/>
    </xf>
    <xf numFmtId="10" fontId="55" fillId="35" borderId="46" xfId="0" applyNumberFormat="1" applyFont="1" applyFill="1" applyBorder="1" applyAlignment="1" applyProtection="1">
      <alignment horizontal="center"/>
      <protection hidden="1"/>
    </xf>
    <xf numFmtId="0" fontId="55" fillId="0" borderId="90" xfId="0" applyFont="1" applyBorder="1" applyAlignment="1" applyProtection="1">
      <alignment horizontal="center"/>
      <protection hidden="1"/>
    </xf>
    <xf numFmtId="0" fontId="55" fillId="0" borderId="39" xfId="0" applyFont="1" applyBorder="1" applyAlignment="1" applyProtection="1">
      <alignment horizontal="center"/>
      <protection hidden="1"/>
    </xf>
    <xf numFmtId="0" fontId="55" fillId="0" borderId="91" xfId="0" applyFont="1" applyBorder="1" applyAlignment="1" applyProtection="1">
      <alignment horizontal="center"/>
      <protection hidden="1"/>
    </xf>
    <xf numFmtId="0" fontId="0" fillId="0" borderId="31" xfId="0" applyFont="1" applyBorder="1" applyAlignment="1">
      <alignment vertical="center" wrapText="1"/>
    </xf>
    <xf numFmtId="0" fontId="10" fillId="34" borderId="0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right"/>
    </xf>
    <xf numFmtId="0" fontId="10" fillId="34" borderId="13" xfId="0" applyFont="1" applyFill="1" applyBorder="1" applyAlignment="1">
      <alignment horizontal="center"/>
    </xf>
    <xf numFmtId="0" fontId="10" fillId="34" borderId="92" xfId="0" applyFont="1" applyFill="1" applyBorder="1" applyAlignment="1">
      <alignment horizontal="center" vertical="center"/>
    </xf>
    <xf numFmtId="0" fontId="10" fillId="34" borderId="93" xfId="0" applyFont="1" applyFill="1" applyBorder="1" applyAlignment="1">
      <alignment horizontal="center" vertical="center"/>
    </xf>
    <xf numFmtId="0" fontId="10" fillId="34" borderId="63" xfId="0" applyFont="1" applyFill="1" applyBorder="1" applyAlignment="1">
      <alignment horizontal="center" vertical="center"/>
    </xf>
    <xf numFmtId="0" fontId="10" fillId="34" borderId="35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right"/>
    </xf>
    <xf numFmtId="0" fontId="7" fillId="34" borderId="16" xfId="0" applyFont="1" applyFill="1" applyBorder="1" applyAlignment="1">
      <alignment horizontal="right"/>
    </xf>
    <xf numFmtId="0" fontId="7" fillId="34" borderId="12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10" fillId="34" borderId="13" xfId="0" applyFont="1" applyFill="1" applyBorder="1" applyAlignment="1">
      <alignment/>
    </xf>
    <xf numFmtId="0" fontId="0" fillId="0" borderId="0" xfId="0" applyAlignment="1">
      <alignment/>
    </xf>
    <xf numFmtId="0" fontId="7" fillId="34" borderId="0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170" fontId="10" fillId="34" borderId="94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170" fontId="10" fillId="34" borderId="63" xfId="0" applyNumberFormat="1" applyFont="1" applyFill="1" applyBorder="1" applyAlignment="1">
      <alignment horizontal="center" vertical="center" wrapText="1"/>
    </xf>
    <xf numFmtId="170" fontId="10" fillId="34" borderId="11" xfId="0" applyNumberFormat="1" applyFont="1" applyFill="1" applyBorder="1" applyAlignment="1">
      <alignment horizontal="center" vertical="center" wrapText="1"/>
    </xf>
    <xf numFmtId="170" fontId="10" fillId="34" borderId="28" xfId="0" applyNumberFormat="1" applyFont="1" applyFill="1" applyBorder="1" applyAlignment="1">
      <alignment horizontal="center" vertical="center" wrapText="1"/>
    </xf>
    <xf numFmtId="170" fontId="10" fillId="34" borderId="64" xfId="0" applyNumberFormat="1" applyFont="1" applyFill="1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10" fillId="34" borderId="97" xfId="0" applyFont="1" applyFill="1" applyBorder="1" applyAlignment="1">
      <alignment horizontal="center" vertical="center"/>
    </xf>
    <xf numFmtId="0" fontId="10" fillId="34" borderId="41" xfId="0" applyFont="1" applyFill="1" applyBorder="1" applyAlignment="1">
      <alignment horizontal="center" vertical="center"/>
    </xf>
    <xf numFmtId="0" fontId="10" fillId="34" borderId="98" xfId="0" applyFont="1" applyFill="1" applyBorder="1" applyAlignment="1">
      <alignment horizontal="center" vertical="center" wrapText="1"/>
    </xf>
    <xf numFmtId="0" fontId="10" fillId="34" borderId="42" xfId="0" applyFont="1" applyFill="1" applyBorder="1" applyAlignment="1">
      <alignment horizontal="center" vertical="center" wrapText="1"/>
    </xf>
    <xf numFmtId="0" fontId="10" fillId="34" borderId="99" xfId="0" applyFont="1" applyFill="1" applyBorder="1" applyAlignment="1">
      <alignment horizontal="center" vertical="center"/>
    </xf>
    <xf numFmtId="0" fontId="10" fillId="34" borderId="3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horizontal="center" vertical="center"/>
    </xf>
    <xf numFmtId="170" fontId="10" fillId="34" borderId="63" xfId="0" applyNumberFormat="1" applyFont="1" applyFill="1" applyBorder="1" applyAlignment="1">
      <alignment horizontal="center" vertical="center"/>
    </xf>
    <xf numFmtId="170" fontId="10" fillId="34" borderId="11" xfId="0" applyNumberFormat="1" applyFont="1" applyFill="1" applyBorder="1" applyAlignment="1">
      <alignment horizontal="center" vertical="center"/>
    </xf>
    <xf numFmtId="170" fontId="10" fillId="34" borderId="28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right"/>
    </xf>
    <xf numFmtId="0" fontId="10" fillId="34" borderId="13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173" fontId="7" fillId="34" borderId="0" xfId="0" applyNumberFormat="1" applyFont="1" applyFill="1" applyBorder="1" applyAlignment="1">
      <alignment vertical="justify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00" xfId="0" applyFont="1" applyBorder="1" applyAlignment="1" applyProtection="1">
      <alignment horizontal="center" vertical="center"/>
      <protection hidden="1"/>
    </xf>
    <xf numFmtId="0" fontId="55" fillId="0" borderId="34" xfId="0" applyFont="1" applyBorder="1" applyAlignment="1" applyProtection="1">
      <alignment horizontal="center" vertical="center"/>
      <protection hidden="1"/>
    </xf>
    <xf numFmtId="175" fontId="2" fillId="0" borderId="14" xfId="0" applyNumberFormat="1" applyFont="1" applyBorder="1" applyAlignment="1" applyProtection="1">
      <alignment vertical="center"/>
      <protection hidden="1"/>
    </xf>
    <xf numFmtId="0" fontId="55" fillId="0" borderId="28" xfId="0" applyFont="1" applyBorder="1" applyAlignment="1" applyProtection="1">
      <alignment vertical="center"/>
      <protection hidden="1"/>
    </xf>
    <xf numFmtId="0" fontId="0" fillId="0" borderId="0" xfId="0" applyBorder="1" applyAlignment="1">
      <alignment vertical="justify"/>
    </xf>
    <xf numFmtId="0" fontId="0" fillId="0" borderId="0" xfId="0" applyAlignment="1">
      <alignment horizontal="center"/>
    </xf>
    <xf numFmtId="171" fontId="0" fillId="0" borderId="45" xfId="64" applyFont="1" applyBorder="1" applyAlignment="1">
      <alignment horizontal="right" vertical="center"/>
    </xf>
    <xf numFmtId="171" fontId="0" fillId="0" borderId="43" xfId="64" applyFont="1" applyBorder="1" applyAlignment="1">
      <alignment horizontal="right" vertical="center"/>
    </xf>
    <xf numFmtId="0" fontId="0" fillId="0" borderId="42" xfId="0" applyFont="1" applyBorder="1" applyAlignment="1">
      <alignment vertical="center"/>
    </xf>
    <xf numFmtId="0" fontId="3" fillId="34" borderId="101" xfId="0" applyFont="1" applyFill="1" applyBorder="1" applyAlignment="1">
      <alignment horizontal="right" vertical="center"/>
    </xf>
    <xf numFmtId="0" fontId="3" fillId="0" borderId="102" xfId="0" applyFont="1" applyBorder="1" applyAlignment="1">
      <alignment horizontal="right" vertical="center"/>
    </xf>
    <xf numFmtId="0" fontId="3" fillId="34" borderId="102" xfId="0" applyFont="1" applyFill="1" applyBorder="1" applyAlignment="1">
      <alignment horizontal="right" vertical="center"/>
    </xf>
    <xf numFmtId="0" fontId="3" fillId="34" borderId="48" xfId="0" applyFont="1" applyFill="1" applyBorder="1" applyAlignment="1">
      <alignment horizontal="right" vertical="center"/>
    </xf>
    <xf numFmtId="0" fontId="3" fillId="36" borderId="33" xfId="0" applyFont="1" applyFill="1" applyBorder="1" applyAlignment="1">
      <alignment horizontal="center" wrapText="1"/>
    </xf>
    <xf numFmtId="0" fontId="3" fillId="36" borderId="12" xfId="0" applyFont="1" applyFill="1" applyBorder="1" applyAlignment="1">
      <alignment horizontal="center" wrapText="1"/>
    </xf>
    <xf numFmtId="0" fontId="3" fillId="36" borderId="0" xfId="0" applyFont="1" applyFill="1" applyBorder="1" applyAlignment="1">
      <alignment horizontal="left"/>
    </xf>
    <xf numFmtId="0" fontId="3" fillId="34" borderId="13" xfId="0" applyFont="1" applyFill="1" applyBorder="1" applyAlignment="1">
      <alignment horizontal="center"/>
    </xf>
    <xf numFmtId="174" fontId="1" fillId="0" borderId="26" xfId="0" applyNumberFormat="1" applyFont="1" applyBorder="1" applyAlignment="1">
      <alignment horizontal="center"/>
    </xf>
    <xf numFmtId="174" fontId="1" fillId="0" borderId="0" xfId="0" applyNumberFormat="1" applyFont="1" applyBorder="1" applyAlignment="1">
      <alignment horizontal="center"/>
    </xf>
    <xf numFmtId="174" fontId="1" fillId="0" borderId="16" xfId="0" applyNumberFormat="1" applyFont="1" applyBorder="1" applyAlignment="1">
      <alignment horizontal="center"/>
    </xf>
    <xf numFmtId="0" fontId="1" fillId="0" borderId="10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45" xfId="0" applyFont="1" applyBorder="1" applyAlignment="1">
      <alignment horizontal="right" vertical="center"/>
    </xf>
    <xf numFmtId="0" fontId="0" fillId="0" borderId="43" xfId="0" applyFont="1" applyBorder="1" applyAlignment="1">
      <alignment horizontal="right" vertical="center"/>
    </xf>
    <xf numFmtId="0" fontId="0" fillId="0" borderId="42" xfId="0" applyFont="1" applyBorder="1" applyAlignment="1">
      <alignment horizontal="right" vertical="center"/>
    </xf>
    <xf numFmtId="0" fontId="0" fillId="0" borderId="43" xfId="0" applyFont="1" applyBorder="1" applyAlignment="1">
      <alignment vertical="center"/>
    </xf>
    <xf numFmtId="0" fontId="0" fillId="34" borderId="0" xfId="0" applyFill="1" applyBorder="1" applyAlignment="1">
      <alignment horizontal="right"/>
    </xf>
    <xf numFmtId="0" fontId="0" fillId="0" borderId="16" xfId="0" applyBorder="1" applyAlignment="1">
      <alignment horizontal="right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Pesquisa no referencial 10 de maio de 2013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3D69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3152775</xdr:colOff>
      <xdr:row>14</xdr:row>
      <xdr:rowOff>552450</xdr:rowOff>
    </xdr:from>
    <xdr:ext cx="190500" cy="266700"/>
    <xdr:sp fLocksText="0">
      <xdr:nvSpPr>
        <xdr:cNvPr id="1" name="CaixaDeTexto 1"/>
        <xdr:cNvSpPr txBox="1">
          <a:spLocks noChangeArrowheads="1"/>
        </xdr:cNvSpPr>
      </xdr:nvSpPr>
      <xdr:spPr>
        <a:xfrm>
          <a:off x="4676775" y="42957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3152775</xdr:colOff>
      <xdr:row>14</xdr:row>
      <xdr:rowOff>552450</xdr:rowOff>
    </xdr:from>
    <xdr:ext cx="190500" cy="266700"/>
    <xdr:sp fLocksText="0">
      <xdr:nvSpPr>
        <xdr:cNvPr id="1" name="CaixaDeTexto 1"/>
        <xdr:cNvSpPr txBox="1">
          <a:spLocks noChangeArrowheads="1"/>
        </xdr:cNvSpPr>
      </xdr:nvSpPr>
      <xdr:spPr>
        <a:xfrm>
          <a:off x="4676775" y="42957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ute\Documents\AACD\AACD%20-%20AMBULAT&#211;RIO\TABELA%20CPOS-171\INSUMOS_17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R&#199;AMENTO%20-%20AMBULAT&#211;R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1_I"/>
    </sheetNames>
    <sheetDataSet>
      <sheetData sheetId="0">
        <row r="1004">
          <cell r="C1004" t="str">
            <v>un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O DO ORÇAMENTO"/>
      <sheetName val="PLANILHA ORÇAMENTARIA"/>
      <sheetName val="LISTA DE CPUS"/>
      <sheetName val="CRONOGRAMA"/>
      <sheetName val="CPU1"/>
      <sheetName val="CPU2"/>
      <sheetName val="CPU3"/>
      <sheetName val="CPU4"/>
      <sheetName val="CPU5"/>
      <sheetName val="CPU6"/>
      <sheetName val="CPU7"/>
      <sheetName val="CPU8"/>
      <sheetName val="CPU9"/>
      <sheetName val="CPU10"/>
      <sheetName val="CPU11"/>
      <sheetName val="CPU12"/>
      <sheetName val="CPU13"/>
      <sheetName val="CPU14"/>
      <sheetName val="CPU15"/>
      <sheetName val="CPU16"/>
      <sheetName val="CPU17"/>
      <sheetName val="CPU18"/>
      <sheetName val="CPU19"/>
      <sheetName val="CPU20"/>
      <sheetName val="CPU21"/>
      <sheetName val="CPU22"/>
      <sheetName val="CPU23"/>
      <sheetName val="CPU24"/>
      <sheetName val="CPU25"/>
      <sheetName val="CPU26"/>
      <sheetName val="CPU27"/>
      <sheetName val="CPU28"/>
      <sheetName val="CPU29"/>
      <sheetName val="CPU30"/>
      <sheetName val="CPU31"/>
      <sheetName val="CPU32"/>
      <sheetName val="CPU33"/>
      <sheetName val="CPU34"/>
      <sheetName val="CPU35"/>
      <sheetName val="CPU36"/>
      <sheetName val="CPU37"/>
      <sheetName val="CPU38 "/>
      <sheetName val="CPU39"/>
      <sheetName val="CPU40"/>
      <sheetName val="CPU41"/>
      <sheetName val="CPU42"/>
      <sheetName val="CPU46"/>
      <sheetName val="Plan26"/>
      <sheetName val="Plan28"/>
    </sheetNames>
    <sheetDataSet>
      <sheetData sheetId="1">
        <row r="86">
          <cell r="C86" t="str">
            <v>PONTO DE ESGOTO EMPVC - Ø 50MM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TABELA%20CPOS-171\SERVICOSSD_171.xlsx#'171-O'!A320" TargetMode="External" /><Relationship Id="rId2" Type="http://schemas.openxmlformats.org/officeDocument/2006/relationships/hyperlink" Target="..\..\..\TABELA%20CPOS-171\SERVICOSSD_171.xlsx#'171-O'!A320" TargetMode="External" /><Relationship Id="rId3" Type="http://schemas.openxmlformats.org/officeDocument/2006/relationships/hyperlink" Target="..\..\..\TABELA%20CPOS-171\SERVICOSSD_171.xlsx#'171-O'!A320" TargetMode="External" /><Relationship Id="rId4" Type="http://schemas.openxmlformats.org/officeDocument/2006/relationships/hyperlink" Target="..\..\..\TABELA%20CPOS-171\SERVICOSSD_171.xlsx#'171-O'!A320" TargetMode="External" /><Relationship Id="rId5" Type="http://schemas.openxmlformats.org/officeDocument/2006/relationships/hyperlink" Target="..\..\..\TABELA%20CPOS-171\SERVICOSSD_171.xlsx#'171-O'!A320" TargetMode="External" /><Relationship Id="rId6" Type="http://schemas.openxmlformats.org/officeDocument/2006/relationships/hyperlink" Target="..\..\..\TABELA%20CPOS-171\SERVICOSSD_171.xlsx#'171-O'!A320" TargetMode="External" /><Relationship Id="rId7" Type="http://schemas.openxmlformats.org/officeDocument/2006/relationships/hyperlink" Target="..\..\..\TABELA%20CPOS-171\SERVICOSSD_171.xlsx#'171-O'!A320" TargetMode="External" /><Relationship Id="rId8" Type="http://schemas.openxmlformats.org/officeDocument/2006/relationships/hyperlink" Target="..\..\..\TABELA%20CPOS-171\SERVICOSSD_171.xlsx#'171-O'!A320" TargetMode="External" /><Relationship Id="rId9" Type="http://schemas.openxmlformats.org/officeDocument/2006/relationships/hyperlink" Target="..\..\..\TABELA%20CPOS-171\SERVICOSSD_171.xlsx#'171-O'!A320" TargetMode="External" /><Relationship Id="rId10" Type="http://schemas.openxmlformats.org/officeDocument/2006/relationships/hyperlink" Target="TABELA%20CPOS-171\SERVICOSSD_171.xlsx#'171-O'!A320" TargetMode="External" /><Relationship Id="rId11" Type="http://schemas.openxmlformats.org/officeDocument/2006/relationships/hyperlink" Target="..\..\..\TABELA%20CPOS-171\SERVICOSSD_171.xlsx#'171-O'!A320" TargetMode="External" /><Relationship Id="rId12" Type="http://schemas.openxmlformats.org/officeDocument/2006/relationships/hyperlink" Target="TABELA%20CPOS-171\SERVICOSSD_171.xlsx#'171-O'!A320" TargetMode="External" /><Relationship Id="rId1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TABELA%20CPOS-171\SERVICOSSD_171.xlsx#'171-O'!A320" TargetMode="External" /><Relationship Id="rId2" Type="http://schemas.openxmlformats.org/officeDocument/2006/relationships/hyperlink" Target="..\..\..\TABELA%20CPOS-171\SERVICOSSD_171.xlsx#'171-O'!A320" TargetMode="External" /><Relationship Id="rId3" Type="http://schemas.openxmlformats.org/officeDocument/2006/relationships/hyperlink" Target="..\..\..\TABELA%20CPOS-171\SERVICOSSD_171.xlsx#'171-O'!A320" TargetMode="External" /><Relationship Id="rId4" Type="http://schemas.openxmlformats.org/officeDocument/2006/relationships/hyperlink" Target="..\..\..\TABELA%20CPOS-171\SERVICOSSD_171.xlsx#'171-O'!A320" TargetMode="External" /><Relationship Id="rId5" Type="http://schemas.openxmlformats.org/officeDocument/2006/relationships/hyperlink" Target="..\..\..\TABELA%20CPOS-171\SERVICOSSD_171.xlsx#'171-O'!A320" TargetMode="External" /><Relationship Id="rId6" Type="http://schemas.openxmlformats.org/officeDocument/2006/relationships/hyperlink" Target="..\..\..\TABELA%20CPOS-171\SERVICOSSD_171.xlsx#'171-O'!A320" TargetMode="External" /><Relationship Id="rId7" Type="http://schemas.openxmlformats.org/officeDocument/2006/relationships/hyperlink" Target="..\..\..\TABELA%20CPOS-171\SERVICOSSD_171.xlsx#'171-O'!A320" TargetMode="External" /><Relationship Id="rId8" Type="http://schemas.openxmlformats.org/officeDocument/2006/relationships/hyperlink" Target="..\..\..\TABELA%20CPOS-171\SERVICOSSD_171.xlsx#'171-O'!A320" TargetMode="External" /><Relationship Id="rId9" Type="http://schemas.openxmlformats.org/officeDocument/2006/relationships/hyperlink" Target="..\..\..\TABELA%20CPOS-171\SERVICOSSD_171.xlsx#'171-O'!A320" TargetMode="External" /><Relationship Id="rId10" Type="http://schemas.openxmlformats.org/officeDocument/2006/relationships/hyperlink" Target="TABELA%20CPOS-171\SERVICOSSD_171.xlsx#'171-O'!A320" TargetMode="External" /><Relationship Id="rId11" Type="http://schemas.openxmlformats.org/officeDocument/2006/relationships/hyperlink" Target="..\..\..\TABELA%20CPOS-171\SERVICOSSD_171.xlsx#'171-O'!A320" TargetMode="External" /><Relationship Id="rId12" Type="http://schemas.openxmlformats.org/officeDocument/2006/relationships/hyperlink" Target="TABELA%20CPOS-171\SERVICOSSD_171.xlsx#'171-O'!A320" TargetMode="External" /><Relationship Id="rId13" Type="http://schemas.openxmlformats.org/officeDocument/2006/relationships/drawing" Target="../drawings/drawing2.xml" /><Relationship Id="rId1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34"/>
  <sheetViews>
    <sheetView showGridLines="0" tabSelected="1" zoomScale="98" zoomScaleNormal="98" zoomScalePageLayoutView="0" workbookViewId="0" topLeftCell="A1">
      <selection activeCell="B10" sqref="B10"/>
    </sheetView>
  </sheetViews>
  <sheetFormatPr defaultColWidth="9.140625" defaultRowHeight="15"/>
  <cols>
    <col min="1" max="1" width="11.57421875" style="18" customWidth="1"/>
    <col min="2" max="2" width="60.57421875" style="19" customWidth="1"/>
    <col min="3" max="3" width="16.28125" style="19" customWidth="1"/>
    <col min="4" max="4" width="21.57421875" style="19" customWidth="1"/>
    <col min="5" max="5" width="20.8515625" style="19" customWidth="1"/>
    <col min="6" max="6" width="19.00390625" style="19" customWidth="1"/>
    <col min="7" max="7" width="12.140625" style="19" customWidth="1"/>
    <col min="8" max="16384" width="9.140625" style="19" customWidth="1"/>
  </cols>
  <sheetData>
    <row r="1" spans="1:223" s="17" customFormat="1" ht="20.25" customHeight="1" thickTop="1">
      <c r="A1" s="265"/>
      <c r="B1" s="459">
        <f>'PLANILHA ORÇAMENTARIA '!A6:C6</f>
        <v>0</v>
      </c>
      <c r="C1" s="460"/>
      <c r="D1" s="460"/>
      <c r="E1" s="461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</row>
    <row r="2" spans="1:223" ht="15" customHeight="1">
      <c r="A2" s="266"/>
      <c r="B2" s="456"/>
      <c r="C2" s="456"/>
      <c r="D2" s="457"/>
      <c r="E2" s="458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</row>
    <row r="3" spans="1:223" ht="31.5" customHeight="1">
      <c r="A3" s="462" t="str">
        <f>'PLANILHA ORÇAMENTARIA '!A6:C6</f>
        <v>ENCARGOS SOCIAIS DESONERADOS : 88,52% - HORISTA E 50,17% MENSALISTA</v>
      </c>
      <c r="B3" s="463"/>
      <c r="C3" s="463"/>
      <c r="D3" s="464" t="str">
        <f>'PLANILHA ORÇAMENTARIA '!D6</f>
        <v>CONTRATO DE REPASSE: CR: 1045-264-74/2017</v>
      </c>
      <c r="E3" s="465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</row>
    <row r="4" spans="1:223" ht="38.25" customHeight="1">
      <c r="A4" s="244" t="s">
        <v>38</v>
      </c>
      <c r="B4" s="362" t="str">
        <f>'PLANILHA ORÇAMENTARIA '!B7:C7</f>
        <v>ASSOCIAÇÃO DE ASSISTÊNCIA À CRIANÇA DEFICIENTE - REFORMA DO WC PARA ADAPTAÇÃO WC PNE E TROCA DOS GRADIL DA RUA BORGES LAGOA E PROF. ASCENDINO REIS E PINTURA GERAL</v>
      </c>
      <c r="C4" s="161"/>
      <c r="D4" s="161" t="s">
        <v>18</v>
      </c>
      <c r="E4" s="388" t="str">
        <f>'PLANILHA ORÇAMENTARIA '!F7</f>
        <v>MARÇO DE 2018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</row>
    <row r="5" spans="1:223" ht="24.75" customHeight="1">
      <c r="A5" s="244" t="s">
        <v>14</v>
      </c>
      <c r="B5" s="161" t="str">
        <f>'PLANILHA ORÇAMENTARIA '!B8</f>
        <v>RUA PROFESSOR ASCENDINO REIS, 724- VILA CLEMENTINO - SÃO PAULO-SP</v>
      </c>
      <c r="C5" s="161" t="s">
        <v>19</v>
      </c>
      <c r="D5" s="464" t="str">
        <f>'PLANILHA ORÇAMENTARIA '!F8</f>
        <v>SINAPI-MAR-18/CPOS-171/FDE-JUL.17</v>
      </c>
      <c r="E5" s="465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</row>
    <row r="6" spans="1:223" ht="22.5" customHeight="1" thickBot="1">
      <c r="A6" s="161" t="s">
        <v>291</v>
      </c>
      <c r="B6" s="267"/>
      <c r="C6" s="161"/>
      <c r="D6" s="387" t="s">
        <v>293</v>
      </c>
      <c r="E6" s="389">
        <v>0.2637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</row>
    <row r="7" spans="1:223" ht="30.75" customHeight="1" thickTop="1">
      <c r="A7" s="452" t="s">
        <v>0</v>
      </c>
      <c r="B7" s="454" t="s">
        <v>1</v>
      </c>
      <c r="C7" s="268" t="s">
        <v>2</v>
      </c>
      <c r="D7" s="269" t="s">
        <v>84</v>
      </c>
      <c r="E7" s="270" t="s">
        <v>3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</row>
    <row r="8" spans="1:5" s="59" customFormat="1" ht="15.75" thickBot="1">
      <c r="A8" s="453"/>
      <c r="B8" s="455"/>
      <c r="C8" s="271"/>
      <c r="D8" s="271"/>
      <c r="E8" s="272" t="s">
        <v>4</v>
      </c>
    </row>
    <row r="9" spans="1:6" s="59" customFormat="1" ht="16.5" thickBot="1" thickTop="1">
      <c r="A9" s="273"/>
      <c r="B9" s="274" t="s">
        <v>51</v>
      </c>
      <c r="C9" s="275"/>
      <c r="D9" s="275"/>
      <c r="E9" s="276"/>
      <c r="F9" s="60"/>
    </row>
    <row r="10" spans="1:223" ht="15.75" thickTop="1">
      <c r="A10" s="277" t="s">
        <v>29</v>
      </c>
      <c r="B10" s="278" t="str">
        <f>'PLANILHA ORÇAMENTARIA '!C13</f>
        <v>SERVIÇOS PRELIMINARES E CANTEIRO DE OBRAS</v>
      </c>
      <c r="C10" s="279">
        <f>'PLANILHA ORÇAMENTARIA '!G13</f>
        <v>5199.87</v>
      </c>
      <c r="D10" s="279">
        <v>26.37</v>
      </c>
      <c r="E10" s="280">
        <f>'PLANILHA ORÇAMENTARIA '!J13</f>
        <v>6570.96</v>
      </c>
      <c r="F10" s="93"/>
      <c r="G10" s="9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</row>
    <row r="11" spans="1:223" ht="15">
      <c r="A11" s="281"/>
      <c r="B11" s="282"/>
      <c r="C11" s="283"/>
      <c r="D11" s="284"/>
      <c r="E11" s="285"/>
      <c r="F11" s="93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</row>
    <row r="12" spans="1:223" ht="15">
      <c r="A12" s="286" t="s">
        <v>54</v>
      </c>
      <c r="B12" s="287" t="str">
        <f>'PLANILHA ORÇAMENTARIA '!C16</f>
        <v>SERVIÇOS COMPLEMENTARES E AUXILIARES</v>
      </c>
      <c r="C12" s="288">
        <f>'PLANILHA ORÇAMENTARIA '!G16</f>
        <v>22926.78</v>
      </c>
      <c r="D12" s="288">
        <v>26.37</v>
      </c>
      <c r="E12" s="280">
        <f>'PLANILHA ORÇAMENTARIA '!J16</f>
        <v>28972.050000000003</v>
      </c>
      <c r="F12" s="93"/>
      <c r="G12" s="9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</row>
    <row r="13" spans="1:223" ht="15">
      <c r="A13" s="281"/>
      <c r="B13" s="282"/>
      <c r="C13" s="283"/>
      <c r="D13" s="283"/>
      <c r="E13" s="285"/>
      <c r="F13" s="93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</row>
    <row r="14" spans="1:223" ht="15">
      <c r="A14" s="286" t="s">
        <v>32</v>
      </c>
      <c r="B14" s="287" t="str">
        <f>'PLANILHA ORÇAMENTARIA '!C20</f>
        <v>DEMOLIÇÕES E RETIRADAS SANITARIO</v>
      </c>
      <c r="C14" s="288">
        <f>'PLANILHA ORÇAMENTARIA '!G20</f>
        <v>789.01</v>
      </c>
      <c r="D14" s="288">
        <v>26.37</v>
      </c>
      <c r="E14" s="280">
        <f>'PLANILHA ORÇAMENTARIA '!J20</f>
        <v>996.7499999999998</v>
      </c>
      <c r="F14" s="93"/>
      <c r="G14" s="9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</row>
    <row r="15" spans="1:223" ht="15">
      <c r="A15" s="281"/>
      <c r="B15" s="282"/>
      <c r="C15" s="283"/>
      <c r="D15" s="283"/>
      <c r="E15" s="285"/>
      <c r="F15" s="93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</row>
    <row r="16" spans="1:223" ht="15">
      <c r="A16" s="286" t="s">
        <v>56</v>
      </c>
      <c r="B16" s="287" t="str">
        <f>'PLANILHA ORÇAMENTARIA '!C31</f>
        <v>SERVIÇOS PARA EXECUÇÃO DO NOVO WC PNE MASCULINO E FEMININO</v>
      </c>
      <c r="C16" s="288">
        <f>'PLANILHA ORÇAMENTARIA '!G31</f>
        <v>22015.370000000003</v>
      </c>
      <c r="D16" s="288">
        <v>26.37</v>
      </c>
      <c r="E16" s="280">
        <f>'PLANILHA ORÇAMENTARIA '!J31</f>
        <v>27819.33</v>
      </c>
      <c r="F16" s="93"/>
      <c r="G16" s="9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</row>
    <row r="17" spans="1:223" ht="15">
      <c r="A17" s="281"/>
      <c r="B17" s="282"/>
      <c r="C17" s="283"/>
      <c r="D17" s="283"/>
      <c r="E17" s="285"/>
      <c r="F17" s="93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</row>
    <row r="18" spans="1:223" ht="15">
      <c r="A18" s="286" t="s">
        <v>57</v>
      </c>
      <c r="B18" s="287" t="str">
        <f>'PLANILHA ORÇAMENTARIA '!C74</f>
        <v>EXECUÇÃO DE GRADIL</v>
      </c>
      <c r="C18" s="288">
        <f>'PLANILHA ORÇAMENTARIA '!G74</f>
        <v>161662.90999999997</v>
      </c>
      <c r="D18" s="288">
        <v>26.37</v>
      </c>
      <c r="E18" s="280">
        <f>'PLANILHA ORÇAMENTARIA '!J74</f>
        <v>204270.37</v>
      </c>
      <c r="F18" s="93"/>
      <c r="G18" s="9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</row>
    <row r="19" spans="1:223" ht="15">
      <c r="A19" s="281"/>
      <c r="B19" s="282"/>
      <c r="C19" s="283"/>
      <c r="D19" s="283"/>
      <c r="E19" s="285"/>
      <c r="F19" s="93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</row>
    <row r="20" spans="1:223" ht="15">
      <c r="A20" s="286" t="s">
        <v>59</v>
      </c>
      <c r="B20" s="287" t="str">
        <f>'PLANILHA ORÇAMENTARIA '!C100</f>
        <v>INSTALAÇÕES ELÉTRICAS</v>
      </c>
      <c r="C20" s="288">
        <f>'PLANILHA ORÇAMENTARIA '!G100</f>
        <v>6095.4400000000005</v>
      </c>
      <c r="D20" s="288">
        <v>26.37</v>
      </c>
      <c r="E20" s="280">
        <f>'PLANILHA ORÇAMENTARIA '!J100</f>
        <v>7700.48</v>
      </c>
      <c r="F20" s="93"/>
      <c r="G20" s="9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</row>
    <row r="21" spans="1:223" ht="15">
      <c r="A21" s="281"/>
      <c r="B21" s="282"/>
      <c r="C21" s="283"/>
      <c r="D21" s="284"/>
      <c r="E21" s="285"/>
      <c r="F21" s="93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</row>
    <row r="22" spans="1:223" ht="15">
      <c r="A22" s="286" t="s">
        <v>217</v>
      </c>
      <c r="B22" s="287" t="str">
        <f>'PLANILHA ORÇAMENTARIA '!C107</f>
        <v>ADMINISTRAÇÃO LOCAL DA OBRA</v>
      </c>
      <c r="C22" s="288">
        <f>'PLANILHA ORÇAMENTARIA '!G107</f>
        <v>12020.31</v>
      </c>
      <c r="D22" s="288">
        <v>26.37</v>
      </c>
      <c r="E22" s="280">
        <f>'PLANILHA ORÇAMENTARIA '!J107</f>
        <v>15190.06</v>
      </c>
      <c r="F22" s="93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</row>
    <row r="23" spans="1:223" ht="15">
      <c r="A23" s="166"/>
      <c r="B23" s="188"/>
      <c r="C23" s="289"/>
      <c r="D23" s="289"/>
      <c r="E23" s="290"/>
      <c r="F23" s="93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</row>
    <row r="24" spans="1:223" ht="15">
      <c r="A24" s="291"/>
      <c r="B24" s="292" t="s">
        <v>15</v>
      </c>
      <c r="C24" s="293">
        <f>SUM(C10:C23)</f>
        <v>230709.68999999997</v>
      </c>
      <c r="D24" s="293">
        <v>26.37</v>
      </c>
      <c r="E24" s="293">
        <f>SUM(E10:E23)</f>
        <v>291520</v>
      </c>
      <c r="F24" s="93"/>
      <c r="G24" s="98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</row>
    <row r="25" spans="1:223" ht="15">
      <c r="A25" s="166"/>
      <c r="B25" s="282"/>
      <c r="C25" s="294"/>
      <c r="D25" s="294"/>
      <c r="E25" s="295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</row>
    <row r="26" spans="1:6" ht="15.75" thickBot="1">
      <c r="A26" s="296"/>
      <c r="B26" s="297"/>
      <c r="C26" s="298"/>
      <c r="D26" s="298"/>
      <c r="E26" s="299"/>
      <c r="F26" s="94"/>
    </row>
    <row r="27" spans="1:5" ht="15.75" thickTop="1">
      <c r="A27" s="300"/>
      <c r="B27" s="301"/>
      <c r="C27" s="302"/>
      <c r="D27" s="302"/>
      <c r="E27" s="303"/>
    </row>
    <row r="28" spans="1:5" ht="3.75" customHeight="1">
      <c r="A28" s="246"/>
      <c r="B28" s="256"/>
      <c r="C28" s="356" t="s">
        <v>36</v>
      </c>
      <c r="D28" s="356"/>
      <c r="E28" s="304"/>
    </row>
    <row r="29" spans="1:5" ht="15">
      <c r="A29" s="305"/>
      <c r="B29" s="256" t="s">
        <v>36</v>
      </c>
      <c r="C29" s="235"/>
      <c r="D29" s="256"/>
      <c r="E29" s="307"/>
    </row>
    <row r="30" spans="1:6" ht="19.5" customHeight="1">
      <c r="A30" s="308"/>
      <c r="B30" s="230" t="s">
        <v>7</v>
      </c>
      <c r="C30" s="231"/>
      <c r="D30" s="256"/>
      <c r="E30" s="307"/>
      <c r="F30" s="94"/>
    </row>
    <row r="31" spans="1:5" ht="15">
      <c r="A31" s="308"/>
      <c r="B31" s="230" t="s">
        <v>6</v>
      </c>
      <c r="C31" s="231"/>
      <c r="D31" s="256"/>
      <c r="E31" s="307"/>
    </row>
    <row r="32" spans="1:6" ht="15">
      <c r="A32" s="308"/>
      <c r="B32" s="306" t="s">
        <v>79</v>
      </c>
      <c r="C32" s="235"/>
      <c r="D32" s="235"/>
      <c r="E32" s="307"/>
      <c r="F32" s="94"/>
    </row>
    <row r="33" spans="1:5" ht="15.75" thickBot="1">
      <c r="A33" s="309"/>
      <c r="B33" s="310"/>
      <c r="C33" s="311"/>
      <c r="D33" s="311"/>
      <c r="E33" s="312"/>
    </row>
    <row r="34" ht="15.75" thickTop="1">
      <c r="A34" s="19"/>
    </row>
    <row r="45" ht="15"/>
    <row r="46" ht="15"/>
    <row r="47" ht="15"/>
  </sheetData>
  <sheetProtection selectLockedCells="1" selectUnlockedCells="1"/>
  <mergeCells count="8">
    <mergeCell ref="A7:A8"/>
    <mergeCell ref="B7:B8"/>
    <mergeCell ref="B2:C2"/>
    <mergeCell ref="D2:E2"/>
    <mergeCell ref="B1:E1"/>
    <mergeCell ref="A3:C3"/>
    <mergeCell ref="D3:E3"/>
    <mergeCell ref="D5:E5"/>
  </mergeCells>
  <printOptions horizontalCentered="1"/>
  <pageMargins left="0.5118110236220472" right="0.5118110236220472" top="1.1811023622047245" bottom="0.7874015748031497" header="0.5118110236220472" footer="0.5118110236220472"/>
  <pageSetup fitToHeight="2"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M124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8.7109375" style="5" customWidth="1"/>
    <col min="2" max="2" width="14.140625" style="1" customWidth="1"/>
    <col min="3" max="3" width="65.7109375" style="1" customWidth="1"/>
    <col min="4" max="4" width="6.57421875" style="1" customWidth="1"/>
    <col min="5" max="5" width="8.8515625" style="1" customWidth="1"/>
    <col min="6" max="6" width="14.140625" style="1" customWidth="1"/>
    <col min="7" max="7" width="13.57421875" style="1" customWidth="1"/>
    <col min="8" max="8" width="8.57421875" style="1" customWidth="1"/>
    <col min="9" max="9" width="15.00390625" style="1" customWidth="1"/>
    <col min="10" max="10" width="23.421875" style="1" customWidth="1"/>
    <col min="11" max="11" width="4.57421875" style="1" customWidth="1"/>
    <col min="12" max="12" width="2.8515625" style="1" customWidth="1"/>
    <col min="13" max="13" width="14.8515625" style="1" customWidth="1"/>
    <col min="14" max="14" width="12.140625" style="1" bestFit="1" customWidth="1"/>
    <col min="15" max="15" width="13.8515625" style="1" bestFit="1" customWidth="1"/>
    <col min="16" max="17" width="11.00390625" style="1" bestFit="1" customWidth="1"/>
    <col min="18" max="16384" width="9.140625" style="1" customWidth="1"/>
  </cols>
  <sheetData>
    <row r="1" spans="1:10" ht="20.25" customHeight="1" thickTop="1">
      <c r="A1" s="438"/>
      <c r="B1" s="17"/>
      <c r="C1" s="443" t="s">
        <v>300</v>
      </c>
      <c r="D1" s="17"/>
      <c r="E1" s="17"/>
      <c r="F1" s="17"/>
      <c r="G1" s="17"/>
      <c r="H1" s="17"/>
      <c r="I1" s="17"/>
      <c r="J1" s="359"/>
    </row>
    <row r="2" spans="1:10" ht="15">
      <c r="A2" s="439"/>
      <c r="B2" s="19"/>
      <c r="C2" s="19"/>
      <c r="D2" s="19"/>
      <c r="E2" s="19"/>
      <c r="F2" s="19"/>
      <c r="G2" s="19"/>
      <c r="H2" s="19"/>
      <c r="I2" s="19"/>
      <c r="J2" s="24"/>
    </row>
    <row r="3" spans="1:10" ht="15.75" thickBot="1">
      <c r="A3" s="440"/>
      <c r="B3" s="365"/>
      <c r="C3" s="365"/>
      <c r="D3" s="365"/>
      <c r="E3" s="365"/>
      <c r="F3" s="365"/>
      <c r="G3" s="365"/>
      <c r="H3" s="365"/>
      <c r="I3" s="365"/>
      <c r="J3" s="441"/>
    </row>
    <row r="4" spans="1:221" ht="15.75" thickTop="1">
      <c r="A4" s="153"/>
      <c r="B4" s="154"/>
      <c r="C4" s="154"/>
      <c r="D4" s="154"/>
      <c r="E4" s="154"/>
      <c r="F4" s="486"/>
      <c r="G4" s="486"/>
      <c r="H4" s="486"/>
      <c r="I4" s="155"/>
      <c r="J4" s="156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</row>
    <row r="5" spans="1:221" ht="15">
      <c r="A5" s="451"/>
      <c r="B5" s="157"/>
      <c r="C5" s="456"/>
      <c r="D5" s="456"/>
      <c r="E5" s="456"/>
      <c r="F5" s="457"/>
      <c r="G5" s="457"/>
      <c r="H5" s="457"/>
      <c r="I5" s="158"/>
      <c r="J5" s="159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</row>
    <row r="6" spans="1:221" ht="24.75" customHeight="1">
      <c r="A6" s="487" t="s">
        <v>60</v>
      </c>
      <c r="B6" s="488"/>
      <c r="C6" s="488"/>
      <c r="D6" s="449" t="s">
        <v>290</v>
      </c>
      <c r="E6" s="449"/>
      <c r="F6" s="450"/>
      <c r="G6" s="450"/>
      <c r="H6" s="450"/>
      <c r="I6" s="158"/>
      <c r="J6" s="159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</row>
    <row r="7" spans="1:221" ht="30.75" customHeight="1">
      <c r="A7" s="160" t="s">
        <v>38</v>
      </c>
      <c r="B7" s="489" t="s">
        <v>117</v>
      </c>
      <c r="C7" s="490"/>
      <c r="D7" s="161" t="s">
        <v>18</v>
      </c>
      <c r="E7" s="161"/>
      <c r="F7" s="450" t="s">
        <v>128</v>
      </c>
      <c r="G7" s="163"/>
      <c r="H7" s="163"/>
      <c r="I7" s="158"/>
      <c r="J7" s="159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</row>
    <row r="8" spans="1:221" ht="20.25" customHeight="1">
      <c r="A8" s="160" t="s">
        <v>14</v>
      </c>
      <c r="B8" s="161" t="s">
        <v>39</v>
      </c>
      <c r="C8" s="162"/>
      <c r="D8" s="161" t="s">
        <v>19</v>
      </c>
      <c r="E8" s="161"/>
      <c r="F8" s="464" t="s">
        <v>292</v>
      </c>
      <c r="G8" s="491"/>
      <c r="H8" s="491"/>
      <c r="I8" s="164" t="s">
        <v>37</v>
      </c>
      <c r="J8" s="159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</row>
    <row r="9" spans="1:221" ht="20.25" customHeight="1" thickBot="1">
      <c r="A9" s="160"/>
      <c r="B9" s="161" t="str">
        <f>'RESUMO DO ORÇAMENTO'!A6</f>
        <v>DATA DO ORÇAMENTO:  10 DE SETEMBRO  DE 2018</v>
      </c>
      <c r="C9" s="162"/>
      <c r="D9" s="161"/>
      <c r="E9" s="161"/>
      <c r="F9" s="450"/>
      <c r="G9" s="450"/>
      <c r="H9" s="164"/>
      <c r="I9" s="158"/>
      <c r="J9" s="165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</row>
    <row r="10" spans="1:221" ht="21" customHeight="1" thickTop="1">
      <c r="A10" s="475" t="s">
        <v>0</v>
      </c>
      <c r="B10" s="477" t="s">
        <v>20</v>
      </c>
      <c r="C10" s="479" t="s">
        <v>1</v>
      </c>
      <c r="D10" s="454" t="s">
        <v>8</v>
      </c>
      <c r="E10" s="483" t="s">
        <v>9</v>
      </c>
      <c r="F10" s="469" t="s">
        <v>16</v>
      </c>
      <c r="G10" s="466" t="s">
        <v>295</v>
      </c>
      <c r="H10" s="469" t="s">
        <v>41</v>
      </c>
      <c r="I10" s="469" t="s">
        <v>296</v>
      </c>
      <c r="J10" s="472" t="s">
        <v>297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</row>
    <row r="11" spans="1:221" ht="24" customHeight="1">
      <c r="A11" s="476"/>
      <c r="B11" s="478"/>
      <c r="C11" s="480"/>
      <c r="D11" s="481"/>
      <c r="E11" s="484"/>
      <c r="F11" s="470"/>
      <c r="G11" s="467"/>
      <c r="H11" s="470"/>
      <c r="I11" s="470"/>
      <c r="J11" s="473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</row>
    <row r="12" spans="1:11" s="3" customFormat="1" ht="15.75" customHeight="1">
      <c r="A12" s="476"/>
      <c r="B12" s="478"/>
      <c r="C12" s="480"/>
      <c r="D12" s="482"/>
      <c r="E12" s="485"/>
      <c r="F12" s="471"/>
      <c r="G12" s="468"/>
      <c r="H12" s="471"/>
      <c r="I12" s="471"/>
      <c r="J12" s="474"/>
      <c r="K12" s="88"/>
    </row>
    <row r="13" spans="1:221" ht="19.5" customHeight="1">
      <c r="A13" s="404" t="s">
        <v>29</v>
      </c>
      <c r="B13" s="405"/>
      <c r="C13" s="406" t="s">
        <v>40</v>
      </c>
      <c r="D13" s="407"/>
      <c r="E13" s="408"/>
      <c r="F13" s="408"/>
      <c r="G13" s="414">
        <f>SUM(G14:G15)</f>
        <v>0</v>
      </c>
      <c r="H13" s="408"/>
      <c r="I13" s="408"/>
      <c r="J13" s="409">
        <f>SUM(J14:J15)</f>
        <v>0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</row>
    <row r="14" spans="1:221" s="15" customFormat="1" ht="36.75" customHeight="1">
      <c r="A14" s="395" t="s">
        <v>30</v>
      </c>
      <c r="B14" s="396" t="s">
        <v>10</v>
      </c>
      <c r="C14" s="397" t="s">
        <v>21</v>
      </c>
      <c r="D14" s="396" t="s">
        <v>11</v>
      </c>
      <c r="E14" s="398">
        <v>12</v>
      </c>
      <c r="F14" s="399"/>
      <c r="G14" s="400">
        <f>TRUNC(E14*F14,2)</f>
        <v>0</v>
      </c>
      <c r="H14" s="401"/>
      <c r="I14" s="402">
        <f>TRUNC(F14*H14,2)+F14</f>
        <v>0</v>
      </c>
      <c r="J14" s="403">
        <f>TRUNC(E14*I14,2)</f>
        <v>0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</row>
    <row r="15" spans="1:221" s="15" customFormat="1" ht="72.75" customHeight="1">
      <c r="A15" s="166" t="s">
        <v>31</v>
      </c>
      <c r="B15" s="167" t="s">
        <v>22</v>
      </c>
      <c r="C15" s="175" t="s">
        <v>83</v>
      </c>
      <c r="D15" s="167" t="s">
        <v>13</v>
      </c>
      <c r="E15" s="169">
        <v>3</v>
      </c>
      <c r="F15" s="170"/>
      <c r="G15" s="171">
        <f>TRUNC(E15*F15,2)</f>
        <v>0</v>
      </c>
      <c r="H15" s="172"/>
      <c r="I15" s="173">
        <f>TRUNC(F15*H15,2)+F15</f>
        <v>0</v>
      </c>
      <c r="J15" s="174">
        <f>TRUNC(E15*I15,2)</f>
        <v>0</v>
      </c>
      <c r="K15" s="14"/>
      <c r="L15" s="99" t="e">
        <f>#REF!-G13</f>
        <v>#REF!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</row>
    <row r="16" spans="1:221" s="15" customFormat="1" ht="24.75" customHeight="1">
      <c r="A16" s="176" t="s">
        <v>54</v>
      </c>
      <c r="B16" s="177"/>
      <c r="C16" s="178" t="s">
        <v>49</v>
      </c>
      <c r="D16" s="179"/>
      <c r="E16" s="180"/>
      <c r="F16" s="181"/>
      <c r="G16" s="182">
        <f>SUM(G17:G19)</f>
        <v>0</v>
      </c>
      <c r="H16" s="183"/>
      <c r="I16" s="184"/>
      <c r="J16" s="185">
        <f>SUM(J17:J19)</f>
        <v>0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</row>
    <row r="17" spans="1:221" s="15" customFormat="1" ht="34.5" customHeight="1">
      <c r="A17" s="186" t="s">
        <v>132</v>
      </c>
      <c r="B17" s="167" t="s">
        <v>228</v>
      </c>
      <c r="C17" s="187" t="s">
        <v>80</v>
      </c>
      <c r="D17" s="167" t="s">
        <v>11</v>
      </c>
      <c r="E17" s="169">
        <v>12.45</v>
      </c>
      <c r="F17" s="170"/>
      <c r="G17" s="171">
        <f>TRUNC(E17*F17,2)</f>
        <v>0</v>
      </c>
      <c r="H17" s="172"/>
      <c r="I17" s="173">
        <f>TRUNC(F17*H17,2)+F17</f>
        <v>0</v>
      </c>
      <c r="J17" s="174">
        <f>TRUNC(E17*I17,2)</f>
        <v>0</v>
      </c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</row>
    <row r="18" spans="1:221" s="15" customFormat="1" ht="27" customHeight="1">
      <c r="A18" s="166" t="s">
        <v>131</v>
      </c>
      <c r="B18" s="167" t="s">
        <v>129</v>
      </c>
      <c r="C18" s="318" t="s">
        <v>130</v>
      </c>
      <c r="D18" s="167" t="s">
        <v>11</v>
      </c>
      <c r="E18" s="169">
        <v>400.4</v>
      </c>
      <c r="F18" s="170"/>
      <c r="G18" s="171">
        <f>TRUNC(E18*F18,2)</f>
        <v>0</v>
      </c>
      <c r="H18" s="172"/>
      <c r="I18" s="173">
        <f>TRUNC(F18*H18,2)+F18</f>
        <v>0</v>
      </c>
      <c r="J18" s="174">
        <f>TRUNC(E18*I18,2)</f>
        <v>0</v>
      </c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</row>
    <row r="19" spans="1:221" s="15" customFormat="1" ht="19.5" customHeight="1">
      <c r="A19" s="166"/>
      <c r="B19" s="167"/>
      <c r="C19" s="188"/>
      <c r="D19" s="167"/>
      <c r="E19" s="169"/>
      <c r="F19" s="170"/>
      <c r="G19" s="202"/>
      <c r="H19" s="172"/>
      <c r="I19" s="173"/>
      <c r="J19" s="17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</row>
    <row r="20" spans="1:221" s="15" customFormat="1" ht="15">
      <c r="A20" s="176" t="s">
        <v>32</v>
      </c>
      <c r="B20" s="179"/>
      <c r="C20" s="178" t="s">
        <v>212</v>
      </c>
      <c r="D20" s="179"/>
      <c r="E20" s="180"/>
      <c r="F20" s="181"/>
      <c r="G20" s="182">
        <f>SUM(G21:G30)</f>
        <v>0</v>
      </c>
      <c r="H20" s="183"/>
      <c r="I20" s="184"/>
      <c r="J20" s="185">
        <f>SUM(J21:J30)</f>
        <v>0</v>
      </c>
      <c r="K20" s="14"/>
      <c r="L20" s="14"/>
      <c r="M20" s="14"/>
      <c r="N20" s="105">
        <f>J20</f>
        <v>0</v>
      </c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</row>
    <row r="21" spans="1:221" s="15" customFormat="1" ht="39" customHeight="1">
      <c r="A21" s="166" t="s">
        <v>47</v>
      </c>
      <c r="B21" s="167">
        <v>97624</v>
      </c>
      <c r="C21" s="188" t="s">
        <v>85</v>
      </c>
      <c r="D21" s="191" t="s">
        <v>42</v>
      </c>
      <c r="E21" s="169">
        <v>2.42</v>
      </c>
      <c r="F21" s="171"/>
      <c r="G21" s="171">
        <f>TRUNC(E21*F21,2)</f>
        <v>0</v>
      </c>
      <c r="H21" s="172"/>
      <c r="I21" s="173">
        <f>TRUNC(F21*H21,2)+F21</f>
        <v>0</v>
      </c>
      <c r="J21" s="174">
        <f>TRUNC(E21*I21,2)</f>
        <v>0</v>
      </c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</row>
    <row r="22" spans="1:221" s="15" customFormat="1" ht="41.25" customHeight="1">
      <c r="A22" s="166" t="s">
        <v>48</v>
      </c>
      <c r="B22" s="167">
        <v>97633</v>
      </c>
      <c r="C22" s="188" t="s">
        <v>86</v>
      </c>
      <c r="D22" s="167" t="s">
        <v>11</v>
      </c>
      <c r="E22" s="169">
        <v>3.38</v>
      </c>
      <c r="F22" s="171"/>
      <c r="G22" s="171">
        <f aca="true" t="shared" si="0" ref="G22:G29">TRUNC(E22*F22,2)</f>
        <v>0</v>
      </c>
      <c r="H22" s="172"/>
      <c r="I22" s="173">
        <f aca="true" t="shared" si="1" ref="I22:I29">TRUNC(F22*H22,2)+F22</f>
        <v>0</v>
      </c>
      <c r="J22" s="174">
        <f aca="true" t="shared" si="2" ref="J22:J29">TRUNC(E22*I22,2)</f>
        <v>0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</row>
    <row r="23" spans="1:221" s="15" customFormat="1" ht="37.5" customHeight="1">
      <c r="A23" s="166" t="s">
        <v>91</v>
      </c>
      <c r="B23" s="167">
        <v>97641</v>
      </c>
      <c r="C23" s="188" t="s">
        <v>87</v>
      </c>
      <c r="D23" s="167" t="s">
        <v>11</v>
      </c>
      <c r="E23" s="169">
        <v>3.38</v>
      </c>
      <c r="F23" s="171"/>
      <c r="G23" s="171">
        <f t="shared" si="0"/>
        <v>0</v>
      </c>
      <c r="H23" s="172"/>
      <c r="I23" s="173">
        <f t="shared" si="1"/>
        <v>0</v>
      </c>
      <c r="J23" s="174">
        <f t="shared" si="2"/>
        <v>0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</row>
    <row r="24" spans="1:221" s="15" customFormat="1" ht="39.75" customHeight="1">
      <c r="A24" s="166" t="s">
        <v>92</v>
      </c>
      <c r="B24" s="167">
        <v>97663</v>
      </c>
      <c r="C24" s="188" t="s">
        <v>88</v>
      </c>
      <c r="D24" s="167" t="s">
        <v>89</v>
      </c>
      <c r="E24" s="169">
        <v>2</v>
      </c>
      <c r="F24" s="171"/>
      <c r="G24" s="171">
        <f t="shared" si="0"/>
        <v>0</v>
      </c>
      <c r="H24" s="172"/>
      <c r="I24" s="173">
        <f t="shared" si="1"/>
        <v>0</v>
      </c>
      <c r="J24" s="174">
        <f t="shared" si="2"/>
        <v>0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</row>
    <row r="25" spans="1:221" s="15" customFormat="1" ht="47.25" customHeight="1">
      <c r="A25" s="166" t="s">
        <v>93</v>
      </c>
      <c r="B25" s="167">
        <v>97666</v>
      </c>
      <c r="C25" s="188" t="s">
        <v>90</v>
      </c>
      <c r="D25" s="167" t="s">
        <v>89</v>
      </c>
      <c r="E25" s="169">
        <v>2</v>
      </c>
      <c r="F25" s="171"/>
      <c r="G25" s="171">
        <f t="shared" si="0"/>
        <v>0</v>
      </c>
      <c r="H25" s="172"/>
      <c r="I25" s="173">
        <f t="shared" si="1"/>
        <v>0</v>
      </c>
      <c r="J25" s="174">
        <f t="shared" si="2"/>
        <v>0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</row>
    <row r="26" spans="1:221" s="15" customFormat="1" ht="25.5" customHeight="1">
      <c r="A26" s="166" t="s">
        <v>94</v>
      </c>
      <c r="B26" s="377" t="s">
        <v>254</v>
      </c>
      <c r="C26" s="190" t="s">
        <v>262</v>
      </c>
      <c r="D26" s="167" t="s">
        <v>89</v>
      </c>
      <c r="E26" s="169">
        <v>2</v>
      </c>
      <c r="F26" s="171"/>
      <c r="G26" s="171">
        <f t="shared" si="0"/>
        <v>0</v>
      </c>
      <c r="H26" s="172"/>
      <c r="I26" s="173">
        <f t="shared" si="1"/>
        <v>0</v>
      </c>
      <c r="J26" s="174">
        <f t="shared" si="2"/>
        <v>0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</row>
    <row r="27" spans="1:221" s="15" customFormat="1" ht="34.5" customHeight="1">
      <c r="A27" s="166" t="s">
        <v>95</v>
      </c>
      <c r="B27" s="377" t="s">
        <v>229</v>
      </c>
      <c r="C27" s="190" t="s">
        <v>263</v>
      </c>
      <c r="D27" s="167" t="s">
        <v>5</v>
      </c>
      <c r="E27" s="169">
        <v>20</v>
      </c>
      <c r="F27" s="171"/>
      <c r="G27" s="171">
        <f t="shared" si="0"/>
        <v>0</v>
      </c>
      <c r="H27" s="172"/>
      <c r="I27" s="173">
        <f t="shared" si="1"/>
        <v>0</v>
      </c>
      <c r="J27" s="174">
        <f t="shared" si="2"/>
        <v>0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</row>
    <row r="28" spans="1:221" s="15" customFormat="1" ht="32.25" customHeight="1" thickBot="1">
      <c r="A28" s="417" t="s">
        <v>96</v>
      </c>
      <c r="B28" s="418" t="s">
        <v>230</v>
      </c>
      <c r="C28" s="419" t="s">
        <v>264</v>
      </c>
      <c r="D28" s="420" t="s">
        <v>5</v>
      </c>
      <c r="E28" s="298">
        <v>10</v>
      </c>
      <c r="F28" s="421"/>
      <c r="G28" s="421">
        <f t="shared" si="0"/>
        <v>0</v>
      </c>
      <c r="H28" s="422"/>
      <c r="I28" s="423">
        <f t="shared" si="1"/>
        <v>0</v>
      </c>
      <c r="J28" s="424">
        <f t="shared" si="2"/>
        <v>0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</row>
    <row r="29" spans="1:221" s="15" customFormat="1" ht="39.75" thickTop="1">
      <c r="A29" s="395" t="s">
        <v>97</v>
      </c>
      <c r="B29" s="396" t="s">
        <v>231</v>
      </c>
      <c r="C29" s="367" t="s">
        <v>81</v>
      </c>
      <c r="D29" s="416" t="s">
        <v>42</v>
      </c>
      <c r="E29" s="398">
        <v>4.21</v>
      </c>
      <c r="F29" s="400"/>
      <c r="G29" s="400">
        <f t="shared" si="0"/>
        <v>0</v>
      </c>
      <c r="H29" s="401"/>
      <c r="I29" s="402">
        <f t="shared" si="1"/>
        <v>0</v>
      </c>
      <c r="J29" s="403">
        <f t="shared" si="2"/>
        <v>0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</row>
    <row r="30" spans="1:221" s="15" customFormat="1" ht="15">
      <c r="A30" s="166"/>
      <c r="B30" s="167"/>
      <c r="C30" s="190" t="s">
        <v>82</v>
      </c>
      <c r="D30" s="167"/>
      <c r="E30" s="169"/>
      <c r="F30" s="189"/>
      <c r="G30" s="171"/>
      <c r="H30" s="172"/>
      <c r="I30" s="173"/>
      <c r="J30" s="17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</row>
    <row r="31" spans="1:221" s="15" customFormat="1" ht="15">
      <c r="A31" s="176" t="s">
        <v>56</v>
      </c>
      <c r="B31" s="179"/>
      <c r="C31" s="178" t="s">
        <v>98</v>
      </c>
      <c r="D31" s="179"/>
      <c r="E31" s="180"/>
      <c r="F31" s="181"/>
      <c r="G31" s="437">
        <f>SUM(G32:G73)</f>
        <v>0</v>
      </c>
      <c r="H31" s="436"/>
      <c r="I31" s="184"/>
      <c r="J31" s="185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</row>
    <row r="32" spans="1:221" s="15" customFormat="1" ht="39">
      <c r="A32" s="166" t="s">
        <v>33</v>
      </c>
      <c r="B32" s="167">
        <v>96360</v>
      </c>
      <c r="C32" s="190" t="s">
        <v>99</v>
      </c>
      <c r="D32" s="191" t="s">
        <v>11</v>
      </c>
      <c r="E32" s="169">
        <v>12.48</v>
      </c>
      <c r="F32" s="189"/>
      <c r="G32" s="171">
        <f>TRUNC(E32*F32,2)</f>
        <v>0</v>
      </c>
      <c r="H32" s="172"/>
      <c r="I32" s="173">
        <f>TRUNC(F32*H32,2)+F32</f>
        <v>0</v>
      </c>
      <c r="J32" s="174">
        <f>TRUNC(E32*I32,2)</f>
        <v>0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</row>
    <row r="33" spans="1:221" s="15" customFormat="1" ht="51.75">
      <c r="A33" s="166" t="s">
        <v>34</v>
      </c>
      <c r="B33" s="167">
        <v>96361</v>
      </c>
      <c r="C33" s="190" t="s">
        <v>100</v>
      </c>
      <c r="D33" s="191" t="s">
        <v>11</v>
      </c>
      <c r="E33" s="169">
        <v>6.84</v>
      </c>
      <c r="F33" s="189"/>
      <c r="G33" s="171">
        <f aca="true" t="shared" si="3" ref="G33:G72">TRUNC(E33*F33,2)</f>
        <v>0</v>
      </c>
      <c r="H33" s="172"/>
      <c r="I33" s="173">
        <f aca="true" t="shared" si="4" ref="I33:I72">TRUNC(F33*H33,2)+F33</f>
        <v>0</v>
      </c>
      <c r="J33" s="174">
        <f>TRUNC(E33*I33,2)</f>
        <v>0</v>
      </c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</row>
    <row r="34" spans="1:221" s="15" customFormat="1" ht="51.75">
      <c r="A34" s="166" t="s">
        <v>61</v>
      </c>
      <c r="B34" s="167">
        <v>87878</v>
      </c>
      <c r="C34" s="190" t="s">
        <v>137</v>
      </c>
      <c r="D34" s="191" t="s">
        <v>11</v>
      </c>
      <c r="E34" s="169">
        <v>16.44</v>
      </c>
      <c r="F34" s="189"/>
      <c r="G34" s="202">
        <f t="shared" si="3"/>
        <v>0</v>
      </c>
      <c r="H34" s="172"/>
      <c r="I34" s="173">
        <f t="shared" si="4"/>
        <v>0</v>
      </c>
      <c r="J34" s="174">
        <f>TRUNC(E34*I34,2)+0.01</f>
        <v>0.01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</row>
    <row r="35" spans="1:221" s="15" customFormat="1" ht="64.5">
      <c r="A35" s="166" t="s">
        <v>104</v>
      </c>
      <c r="B35" s="167">
        <v>87792</v>
      </c>
      <c r="C35" s="188" t="s">
        <v>138</v>
      </c>
      <c r="D35" s="191" t="s">
        <v>11</v>
      </c>
      <c r="E35" s="169">
        <v>16.44</v>
      </c>
      <c r="F35" s="171"/>
      <c r="G35" s="202">
        <f t="shared" si="3"/>
        <v>0</v>
      </c>
      <c r="H35" s="172"/>
      <c r="I35" s="173">
        <f t="shared" si="4"/>
        <v>0</v>
      </c>
      <c r="J35" s="174">
        <f>TRUNC(E35*I35,2)+0.01</f>
        <v>0.01</v>
      </c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</row>
    <row r="36" spans="1:221" s="15" customFormat="1" ht="51.75">
      <c r="A36" s="166" t="s">
        <v>105</v>
      </c>
      <c r="B36" s="167">
        <v>87272</v>
      </c>
      <c r="C36" s="188" t="s">
        <v>215</v>
      </c>
      <c r="D36" s="191" t="s">
        <v>11</v>
      </c>
      <c r="E36" s="169">
        <v>45.36</v>
      </c>
      <c r="F36" s="171"/>
      <c r="G36" s="202">
        <f t="shared" si="3"/>
        <v>0</v>
      </c>
      <c r="H36" s="172"/>
      <c r="I36" s="173">
        <f>TRUNC(F36*H36,2)+F36</f>
        <v>0</v>
      </c>
      <c r="J36" s="174">
        <f>TRUNC(E36*I36,2)+0.01</f>
        <v>0.01</v>
      </c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</row>
    <row r="37" spans="1:221" s="15" customFormat="1" ht="39">
      <c r="A37" s="166" t="s">
        <v>106</v>
      </c>
      <c r="B37" s="167">
        <v>87737</v>
      </c>
      <c r="C37" s="190" t="s">
        <v>101</v>
      </c>
      <c r="D37" s="167" t="s">
        <v>42</v>
      </c>
      <c r="E37" s="169">
        <v>7.07</v>
      </c>
      <c r="F37" s="189"/>
      <c r="G37" s="171">
        <f t="shared" si="3"/>
        <v>0</v>
      </c>
      <c r="H37" s="172"/>
      <c r="I37" s="173">
        <f t="shared" si="4"/>
        <v>0</v>
      </c>
      <c r="J37" s="174">
        <f aca="true" t="shared" si="5" ref="J37:J55">TRUNC(E37*I37,2)</f>
        <v>0</v>
      </c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</row>
    <row r="38" spans="1:221" s="15" customFormat="1" ht="51.75">
      <c r="A38" s="166" t="s">
        <v>107</v>
      </c>
      <c r="B38" s="167">
        <v>87258</v>
      </c>
      <c r="C38" s="190" t="s">
        <v>214</v>
      </c>
      <c r="D38" s="167" t="s">
        <v>11</v>
      </c>
      <c r="E38" s="169">
        <v>7.07</v>
      </c>
      <c r="F38" s="189"/>
      <c r="G38" s="171">
        <f t="shared" si="3"/>
        <v>0</v>
      </c>
      <c r="H38" s="172"/>
      <c r="I38" s="173">
        <f t="shared" si="4"/>
        <v>0</v>
      </c>
      <c r="J38" s="174">
        <f t="shared" si="5"/>
        <v>0</v>
      </c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</row>
    <row r="39" spans="1:221" s="15" customFormat="1" ht="39">
      <c r="A39" s="166" t="s">
        <v>108</v>
      </c>
      <c r="B39" s="167">
        <v>96114</v>
      </c>
      <c r="C39" s="190" t="s">
        <v>102</v>
      </c>
      <c r="D39" s="167" t="s">
        <v>11</v>
      </c>
      <c r="E39" s="169">
        <v>7.07</v>
      </c>
      <c r="F39" s="189"/>
      <c r="G39" s="171">
        <f t="shared" si="3"/>
        <v>0</v>
      </c>
      <c r="H39" s="172"/>
      <c r="I39" s="173">
        <f t="shared" si="4"/>
        <v>0</v>
      </c>
      <c r="J39" s="174">
        <f t="shared" si="5"/>
        <v>0</v>
      </c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</row>
    <row r="40" spans="1:221" s="15" customFormat="1" ht="26.25">
      <c r="A40" s="166" t="s">
        <v>109</v>
      </c>
      <c r="B40" s="393" t="s">
        <v>232</v>
      </c>
      <c r="C40" s="190" t="s">
        <v>265</v>
      </c>
      <c r="D40" s="167" t="s">
        <v>89</v>
      </c>
      <c r="E40" s="169">
        <v>2</v>
      </c>
      <c r="F40" s="189"/>
      <c r="G40" s="171">
        <f t="shared" si="3"/>
        <v>0</v>
      </c>
      <c r="H40" s="172"/>
      <c r="I40" s="173">
        <f t="shared" si="4"/>
        <v>0</v>
      </c>
      <c r="J40" s="174">
        <f t="shared" si="5"/>
        <v>0</v>
      </c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</row>
    <row r="41" spans="1:221" s="15" customFormat="1" ht="26.25">
      <c r="A41" s="391" t="s">
        <v>110</v>
      </c>
      <c r="B41" s="375" t="s">
        <v>233</v>
      </c>
      <c r="C41" s="392" t="s">
        <v>266</v>
      </c>
      <c r="D41" s="167" t="s">
        <v>5</v>
      </c>
      <c r="E41" s="169">
        <v>1.6</v>
      </c>
      <c r="F41" s="189"/>
      <c r="G41" s="171">
        <f t="shared" si="3"/>
        <v>0</v>
      </c>
      <c r="H41" s="172"/>
      <c r="I41" s="173">
        <f t="shared" si="4"/>
        <v>0</v>
      </c>
      <c r="J41" s="174">
        <f t="shared" si="5"/>
        <v>0</v>
      </c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</row>
    <row r="42" spans="1:221" s="15" customFormat="1" ht="26.25">
      <c r="A42" s="166" t="s">
        <v>111</v>
      </c>
      <c r="B42" s="394" t="s">
        <v>234</v>
      </c>
      <c r="C42" s="190" t="s">
        <v>267</v>
      </c>
      <c r="D42" s="167" t="s">
        <v>103</v>
      </c>
      <c r="E42" s="169">
        <v>2</v>
      </c>
      <c r="F42" s="189"/>
      <c r="G42" s="171">
        <f t="shared" si="3"/>
        <v>0</v>
      </c>
      <c r="H42" s="172"/>
      <c r="I42" s="173">
        <f t="shared" si="4"/>
        <v>0</v>
      </c>
      <c r="J42" s="174">
        <f t="shared" si="5"/>
        <v>0</v>
      </c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</row>
    <row r="43" spans="1:221" s="15" customFormat="1" ht="39">
      <c r="A43" s="166" t="s">
        <v>112</v>
      </c>
      <c r="B43" s="321">
        <v>9547</v>
      </c>
      <c r="C43" s="190" t="s">
        <v>146</v>
      </c>
      <c r="D43" s="167" t="s">
        <v>89</v>
      </c>
      <c r="E43" s="169">
        <v>2</v>
      </c>
      <c r="F43" s="189"/>
      <c r="G43" s="171">
        <f t="shared" si="3"/>
        <v>0</v>
      </c>
      <c r="H43" s="172"/>
      <c r="I43" s="173">
        <f t="shared" si="4"/>
        <v>0</v>
      </c>
      <c r="J43" s="174">
        <f t="shared" si="5"/>
        <v>0</v>
      </c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</row>
    <row r="44" spans="1:221" s="15" customFormat="1" ht="15">
      <c r="A44" s="166" t="s">
        <v>113</v>
      </c>
      <c r="B44" s="377" t="s">
        <v>235</v>
      </c>
      <c r="C44" s="190" t="s">
        <v>268</v>
      </c>
      <c r="D44" s="167" t="s">
        <v>89</v>
      </c>
      <c r="E44" s="169">
        <v>2</v>
      </c>
      <c r="F44" s="189"/>
      <c r="G44" s="171">
        <f t="shared" si="3"/>
        <v>0</v>
      </c>
      <c r="H44" s="172"/>
      <c r="I44" s="173">
        <f t="shared" si="4"/>
        <v>0</v>
      </c>
      <c r="J44" s="174">
        <f t="shared" si="5"/>
        <v>0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</row>
    <row r="45" spans="1:221" s="15" customFormat="1" ht="26.25">
      <c r="A45" s="166" t="s">
        <v>216</v>
      </c>
      <c r="B45" s="377" t="s">
        <v>236</v>
      </c>
      <c r="C45" s="190" t="s">
        <v>269</v>
      </c>
      <c r="D45" s="167" t="s">
        <v>89</v>
      </c>
      <c r="E45" s="169">
        <v>2</v>
      </c>
      <c r="F45" s="189"/>
      <c r="G45" s="171">
        <f t="shared" si="3"/>
        <v>0</v>
      </c>
      <c r="H45" s="172"/>
      <c r="I45" s="173">
        <f t="shared" si="4"/>
        <v>0</v>
      </c>
      <c r="J45" s="174">
        <f t="shared" si="5"/>
        <v>0</v>
      </c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</row>
    <row r="46" spans="1:221" s="15" customFormat="1" ht="27" thickBot="1">
      <c r="A46" s="417" t="s">
        <v>114</v>
      </c>
      <c r="B46" s="418" t="s">
        <v>237</v>
      </c>
      <c r="C46" s="419" t="s">
        <v>270</v>
      </c>
      <c r="D46" s="420" t="s">
        <v>89</v>
      </c>
      <c r="E46" s="298">
        <v>4</v>
      </c>
      <c r="F46" s="426"/>
      <c r="G46" s="421">
        <f t="shared" si="3"/>
        <v>0</v>
      </c>
      <c r="H46" s="422"/>
      <c r="I46" s="423">
        <f t="shared" si="4"/>
        <v>0</v>
      </c>
      <c r="J46" s="424">
        <f t="shared" si="5"/>
        <v>0</v>
      </c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</row>
    <row r="47" spans="1:221" s="15" customFormat="1" ht="27" thickTop="1">
      <c r="A47" s="395" t="s">
        <v>121</v>
      </c>
      <c r="B47" s="394" t="s">
        <v>238</v>
      </c>
      <c r="C47" s="425" t="s">
        <v>271</v>
      </c>
      <c r="D47" s="396" t="s">
        <v>89</v>
      </c>
      <c r="E47" s="398">
        <v>6</v>
      </c>
      <c r="F47" s="214"/>
      <c r="G47" s="400">
        <f t="shared" si="3"/>
        <v>0</v>
      </c>
      <c r="H47" s="401"/>
      <c r="I47" s="402">
        <f t="shared" si="4"/>
        <v>0</v>
      </c>
      <c r="J47" s="403">
        <f t="shared" si="5"/>
        <v>0</v>
      </c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</row>
    <row r="48" spans="1:221" s="15" customFormat="1" ht="15">
      <c r="A48" s="166" t="s">
        <v>122</v>
      </c>
      <c r="B48" s="378" t="s">
        <v>239</v>
      </c>
      <c r="C48" s="368" t="s">
        <v>272</v>
      </c>
      <c r="D48" s="366" t="s">
        <v>89</v>
      </c>
      <c r="E48" s="169">
        <v>2</v>
      </c>
      <c r="F48" s="209"/>
      <c r="G48" s="171">
        <f t="shared" si="3"/>
        <v>0</v>
      </c>
      <c r="H48" s="172"/>
      <c r="I48" s="173">
        <f t="shared" si="4"/>
        <v>0</v>
      </c>
      <c r="J48" s="174">
        <f t="shared" si="5"/>
        <v>0</v>
      </c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</row>
    <row r="49" spans="1:221" s="15" customFormat="1" ht="26.25">
      <c r="A49" s="166" t="s">
        <v>123</v>
      </c>
      <c r="B49" s="377" t="s">
        <v>240</v>
      </c>
      <c r="C49" s="367" t="s">
        <v>273</v>
      </c>
      <c r="D49" s="167" t="s">
        <v>89</v>
      </c>
      <c r="E49" s="369">
        <v>2</v>
      </c>
      <c r="F49" s="368"/>
      <c r="G49" s="370">
        <f t="shared" si="3"/>
        <v>0</v>
      </c>
      <c r="H49" s="172"/>
      <c r="I49" s="173">
        <f t="shared" si="4"/>
        <v>0</v>
      </c>
      <c r="J49" s="174">
        <f t="shared" si="5"/>
        <v>0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</row>
    <row r="50" spans="1:221" s="15" customFormat="1" ht="15">
      <c r="A50" s="166" t="s">
        <v>124</v>
      </c>
      <c r="B50" s="377" t="s">
        <v>241</v>
      </c>
      <c r="C50" s="190" t="s">
        <v>274</v>
      </c>
      <c r="D50" s="167" t="s">
        <v>89</v>
      </c>
      <c r="E50" s="169">
        <v>2</v>
      </c>
      <c r="F50" s="214"/>
      <c r="G50" s="171">
        <f t="shared" si="3"/>
        <v>0</v>
      </c>
      <c r="H50" s="172"/>
      <c r="I50" s="173">
        <f t="shared" si="4"/>
        <v>0</v>
      </c>
      <c r="J50" s="174">
        <f t="shared" si="5"/>
        <v>0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</row>
    <row r="51" spans="1:221" s="15" customFormat="1" ht="15">
      <c r="A51" s="166" t="s">
        <v>125</v>
      </c>
      <c r="B51" s="377" t="s">
        <v>242</v>
      </c>
      <c r="C51" s="190" t="s">
        <v>275</v>
      </c>
      <c r="D51" s="167" t="s">
        <v>89</v>
      </c>
      <c r="E51" s="169">
        <v>2</v>
      </c>
      <c r="F51" s="189"/>
      <c r="G51" s="171">
        <f t="shared" si="3"/>
        <v>0</v>
      </c>
      <c r="H51" s="172"/>
      <c r="I51" s="173">
        <f t="shared" si="4"/>
        <v>0</v>
      </c>
      <c r="J51" s="174">
        <f t="shared" si="5"/>
        <v>0</v>
      </c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</row>
    <row r="52" spans="1:221" s="15" customFormat="1" ht="15">
      <c r="A52" s="166" t="s">
        <v>126</v>
      </c>
      <c r="B52" s="377" t="s">
        <v>243</v>
      </c>
      <c r="C52" s="190" t="s">
        <v>276</v>
      </c>
      <c r="D52" s="167" t="s">
        <v>89</v>
      </c>
      <c r="E52" s="169">
        <v>2</v>
      </c>
      <c r="F52" s="189"/>
      <c r="G52" s="171">
        <f t="shared" si="3"/>
        <v>0</v>
      </c>
      <c r="H52" s="172"/>
      <c r="I52" s="173">
        <f>TRUNC(F52*H52,2)+F52</f>
        <v>0</v>
      </c>
      <c r="J52" s="174">
        <f t="shared" si="5"/>
        <v>0</v>
      </c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</row>
    <row r="53" spans="1:221" s="15" customFormat="1" ht="15">
      <c r="A53" s="166" t="s">
        <v>127</v>
      </c>
      <c r="B53" s="377" t="s">
        <v>244</v>
      </c>
      <c r="C53" s="190" t="s">
        <v>277</v>
      </c>
      <c r="D53" s="167" t="s">
        <v>89</v>
      </c>
      <c r="E53" s="169">
        <v>2</v>
      </c>
      <c r="F53" s="189"/>
      <c r="G53" s="171">
        <f>TRUNC(E53*F53,2)</f>
        <v>0</v>
      </c>
      <c r="H53" s="172"/>
      <c r="I53" s="173">
        <f>TRUNC(F53*H53,2)+F53</f>
        <v>0</v>
      </c>
      <c r="J53" s="174">
        <f t="shared" si="5"/>
        <v>0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</row>
    <row r="54" spans="1:221" s="15" customFormat="1" ht="15">
      <c r="A54" s="166" t="s">
        <v>133</v>
      </c>
      <c r="B54" s="377" t="s">
        <v>245</v>
      </c>
      <c r="C54" s="190" t="s">
        <v>278</v>
      </c>
      <c r="D54" s="167" t="s">
        <v>11</v>
      </c>
      <c r="E54" s="169">
        <v>2</v>
      </c>
      <c r="F54" s="189"/>
      <c r="G54" s="171">
        <f>TRUNC(E54*F54,2)</f>
        <v>0</v>
      </c>
      <c r="H54" s="172"/>
      <c r="I54" s="173">
        <f>TRUNC(F54*H54,2)+F54</f>
        <v>0</v>
      </c>
      <c r="J54" s="174">
        <f t="shared" si="5"/>
        <v>0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</row>
    <row r="55" spans="1:221" s="15" customFormat="1" ht="15">
      <c r="A55" s="166" t="s">
        <v>134</v>
      </c>
      <c r="B55" s="377" t="s">
        <v>218</v>
      </c>
      <c r="C55" s="190" t="s">
        <v>219</v>
      </c>
      <c r="D55" s="167" t="s">
        <v>11</v>
      </c>
      <c r="E55" s="169">
        <v>0.72</v>
      </c>
      <c r="F55" s="189"/>
      <c r="G55" s="171">
        <f>TRUNC(E55*F55,2)</f>
        <v>0</v>
      </c>
      <c r="H55" s="172"/>
      <c r="I55" s="173">
        <f>TRUNC(F55*H55,2)+F55</f>
        <v>0</v>
      </c>
      <c r="J55" s="174">
        <f t="shared" si="5"/>
        <v>0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</row>
    <row r="56" spans="1:221" s="15" customFormat="1" ht="15">
      <c r="A56" s="324" t="s">
        <v>125</v>
      </c>
      <c r="B56" s="210"/>
      <c r="C56" s="323" t="s">
        <v>135</v>
      </c>
      <c r="D56" s="167"/>
      <c r="E56" s="169"/>
      <c r="F56" s="189"/>
      <c r="G56" s="171"/>
      <c r="H56" s="172"/>
      <c r="I56" s="173"/>
      <c r="J56" s="17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</row>
    <row r="57" spans="1:221" s="15" customFormat="1" ht="15">
      <c r="A57" s="328" t="s">
        <v>172</v>
      </c>
      <c r="B57" s="377" t="s">
        <v>250</v>
      </c>
      <c r="C57" s="327" t="s">
        <v>152</v>
      </c>
      <c r="D57" s="167" t="str">
        <f>CPU01!B12</f>
        <v>PT</v>
      </c>
      <c r="E57" s="169">
        <v>4</v>
      </c>
      <c r="F57" s="189"/>
      <c r="G57" s="171">
        <f t="shared" si="3"/>
        <v>0</v>
      </c>
      <c r="H57" s="172"/>
      <c r="I57" s="173">
        <f>TRUNC(F57*H57,2)+F57</f>
        <v>0</v>
      </c>
      <c r="J57" s="174">
        <f>TRUNC(E57*I57,2)</f>
        <v>0</v>
      </c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</row>
    <row r="58" spans="1:221" s="15" customFormat="1" ht="15">
      <c r="A58" s="328" t="s">
        <v>173</v>
      </c>
      <c r="B58" s="377" t="s">
        <v>251</v>
      </c>
      <c r="C58" s="327" t="s">
        <v>279</v>
      </c>
      <c r="D58" s="167" t="str">
        <f>CPU02!B12</f>
        <v>PT</v>
      </c>
      <c r="E58" s="169">
        <v>4</v>
      </c>
      <c r="F58" s="189"/>
      <c r="G58" s="171">
        <f t="shared" si="3"/>
        <v>0</v>
      </c>
      <c r="H58" s="172"/>
      <c r="I58" s="173">
        <f>TRUNC(F58*H58,2)+F58</f>
        <v>0</v>
      </c>
      <c r="J58" s="174">
        <f>TRUNC(E58*I58,2)</f>
        <v>0</v>
      </c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</row>
    <row r="59" spans="1:221" s="15" customFormat="1" ht="15">
      <c r="A59" s="324" t="s">
        <v>126</v>
      </c>
      <c r="B59" s="210"/>
      <c r="C59" s="323" t="s">
        <v>136</v>
      </c>
      <c r="D59" s="167"/>
      <c r="E59" s="169"/>
      <c r="F59" s="189"/>
      <c r="G59" s="171"/>
      <c r="H59" s="172"/>
      <c r="I59" s="173"/>
      <c r="J59" s="17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</row>
    <row r="60" spans="1:221" s="15" customFormat="1" ht="15">
      <c r="A60" s="166" t="s">
        <v>174</v>
      </c>
      <c r="B60" s="377" t="s">
        <v>255</v>
      </c>
      <c r="C60" s="190" t="s">
        <v>258</v>
      </c>
      <c r="D60" s="167" t="s">
        <v>89</v>
      </c>
      <c r="E60" s="169">
        <v>2</v>
      </c>
      <c r="F60" s="189"/>
      <c r="G60" s="171">
        <f>TRUNC(E60*F60,2)</f>
        <v>0</v>
      </c>
      <c r="H60" s="172"/>
      <c r="I60" s="173">
        <f>TRUNC(F60*H60,2)+F60</f>
        <v>0</v>
      </c>
      <c r="J60" s="174">
        <f>TRUNC(E60*I60,2)</f>
        <v>0</v>
      </c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</row>
    <row r="61" spans="1:221" s="15" customFormat="1" ht="15">
      <c r="A61" s="166" t="s">
        <v>175</v>
      </c>
      <c r="B61" s="377" t="s">
        <v>256</v>
      </c>
      <c r="C61" s="190" t="s">
        <v>257</v>
      </c>
      <c r="D61" s="167" t="s">
        <v>89</v>
      </c>
      <c r="E61" s="169">
        <v>2</v>
      </c>
      <c r="F61" s="189"/>
      <c r="G61" s="171">
        <f>TRUNC(E61*F61,2)</f>
        <v>0</v>
      </c>
      <c r="H61" s="172"/>
      <c r="I61" s="173">
        <f>TRUNC(F61*H61,2)+F61</f>
        <v>0</v>
      </c>
      <c r="J61" s="174">
        <f>TRUNC(E61*I61,2)</f>
        <v>0</v>
      </c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</row>
    <row r="62" spans="1:221" s="15" customFormat="1" ht="33.75" customHeight="1">
      <c r="A62" s="166" t="s">
        <v>176</v>
      </c>
      <c r="B62" s="377" t="s">
        <v>246</v>
      </c>
      <c r="C62" s="190" t="s">
        <v>280</v>
      </c>
      <c r="D62" s="167" t="s">
        <v>89</v>
      </c>
      <c r="E62" s="169">
        <v>2</v>
      </c>
      <c r="F62" s="189"/>
      <c r="G62" s="171">
        <f>TRUNC(E62*F62,2)</f>
        <v>0</v>
      </c>
      <c r="H62" s="172"/>
      <c r="I62" s="173">
        <f>TRUNC(F62*H62,2)+F62</f>
        <v>0</v>
      </c>
      <c r="J62" s="174">
        <f>TRUNC(E62*I62,2)</f>
        <v>0</v>
      </c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</row>
    <row r="63" spans="1:221" s="15" customFormat="1" ht="15">
      <c r="A63" s="324" t="s">
        <v>127</v>
      </c>
      <c r="B63" s="325"/>
      <c r="C63" s="323" t="s">
        <v>164</v>
      </c>
      <c r="D63" s="167"/>
      <c r="E63" s="169"/>
      <c r="F63" s="189"/>
      <c r="G63" s="171"/>
      <c r="H63" s="172"/>
      <c r="I63" s="173"/>
      <c r="J63" s="17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</row>
    <row r="64" spans="1:221" s="15" customFormat="1" ht="15">
      <c r="A64" s="166" t="s">
        <v>177</v>
      </c>
      <c r="B64" s="167">
        <v>88482</v>
      </c>
      <c r="C64" s="190" t="s">
        <v>115</v>
      </c>
      <c r="D64" s="167" t="s">
        <v>11</v>
      </c>
      <c r="E64" s="169">
        <v>7.07</v>
      </c>
      <c r="F64" s="189"/>
      <c r="G64" s="171">
        <f t="shared" si="3"/>
        <v>0</v>
      </c>
      <c r="H64" s="172"/>
      <c r="I64" s="173">
        <f t="shared" si="4"/>
        <v>0</v>
      </c>
      <c r="J64" s="174">
        <f>TRUNC(E64*I64,2)</f>
        <v>0</v>
      </c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</row>
    <row r="65" spans="1:221" s="15" customFormat="1" ht="39">
      <c r="A65" s="166" t="s">
        <v>178</v>
      </c>
      <c r="B65" s="167">
        <v>88486</v>
      </c>
      <c r="C65" s="190" t="s">
        <v>116</v>
      </c>
      <c r="D65" s="167" t="s">
        <v>11</v>
      </c>
      <c r="E65" s="169">
        <v>7.07</v>
      </c>
      <c r="F65" s="189"/>
      <c r="G65" s="171">
        <f t="shared" si="3"/>
        <v>0</v>
      </c>
      <c r="H65" s="172"/>
      <c r="I65" s="173">
        <f t="shared" si="4"/>
        <v>0</v>
      </c>
      <c r="J65" s="174">
        <f>TRUNC(E65*I65,2)</f>
        <v>0</v>
      </c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</row>
    <row r="66" spans="1:221" s="15" customFormat="1" ht="39">
      <c r="A66" s="166" t="s">
        <v>179</v>
      </c>
      <c r="B66" s="167">
        <v>88489</v>
      </c>
      <c r="C66" s="190" t="s">
        <v>220</v>
      </c>
      <c r="D66" s="167" t="s">
        <v>11</v>
      </c>
      <c r="E66" s="169">
        <v>53.4</v>
      </c>
      <c r="F66" s="189"/>
      <c r="G66" s="171">
        <f>TRUNC(E66*F66,2)</f>
        <v>0</v>
      </c>
      <c r="H66" s="172"/>
      <c r="I66" s="173">
        <f>TRUNC(F66*H66,2)+F66</f>
        <v>0</v>
      </c>
      <c r="J66" s="174">
        <f>TRUNC(E66*I66,2)</f>
        <v>0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</row>
    <row r="67" spans="1:221" s="15" customFormat="1" ht="26.25">
      <c r="A67" s="166" t="s">
        <v>222</v>
      </c>
      <c r="B67" s="167">
        <v>88483</v>
      </c>
      <c r="C67" s="190" t="s">
        <v>221</v>
      </c>
      <c r="D67" s="167" t="s">
        <v>11</v>
      </c>
      <c r="E67" s="169">
        <v>53.4</v>
      </c>
      <c r="F67" s="189"/>
      <c r="G67" s="171">
        <f>TRUNC(E67*F67,2)</f>
        <v>0</v>
      </c>
      <c r="H67" s="172"/>
      <c r="I67" s="173">
        <f>TRUNC(F67*H67,2)+F67</f>
        <v>0</v>
      </c>
      <c r="J67" s="174">
        <f>TRUNC(E67*I67,2)</f>
        <v>0</v>
      </c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</row>
    <row r="68" spans="1:221" s="15" customFormat="1" ht="15">
      <c r="A68" s="324" t="s">
        <v>133</v>
      </c>
      <c r="B68" s="326"/>
      <c r="C68" s="323" t="s">
        <v>165</v>
      </c>
      <c r="D68" s="167"/>
      <c r="E68" s="169"/>
      <c r="F68" s="189"/>
      <c r="G68" s="171"/>
      <c r="H68" s="172"/>
      <c r="I68" s="173"/>
      <c r="J68" s="17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</row>
    <row r="69" spans="1:221" s="15" customFormat="1" ht="15">
      <c r="A69" s="166" t="s">
        <v>167</v>
      </c>
      <c r="B69" s="167" t="s">
        <v>247</v>
      </c>
      <c r="C69" s="190" t="s">
        <v>281</v>
      </c>
      <c r="D69" s="167" t="s">
        <v>166</v>
      </c>
      <c r="E69" s="169">
        <v>2</v>
      </c>
      <c r="F69" s="189"/>
      <c r="G69" s="171">
        <f>TRUNC(E69*F69,2)</f>
        <v>0</v>
      </c>
      <c r="H69" s="172"/>
      <c r="I69" s="173">
        <f>TRUNC(F69*H69,2)+F69</f>
        <v>0</v>
      </c>
      <c r="J69" s="174">
        <f>TRUNC(E69*I69,2)</f>
        <v>0</v>
      </c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</row>
    <row r="70" spans="1:221" s="15" customFormat="1" ht="26.25">
      <c r="A70" s="166" t="s">
        <v>168</v>
      </c>
      <c r="B70" s="167" t="s">
        <v>248</v>
      </c>
      <c r="C70" s="190" t="s">
        <v>282</v>
      </c>
      <c r="D70" s="167" t="s">
        <v>166</v>
      </c>
      <c r="E70" s="169">
        <v>2</v>
      </c>
      <c r="F70" s="189"/>
      <c r="G70" s="171">
        <f>TRUNC(E70*F70,2)</f>
        <v>0</v>
      </c>
      <c r="H70" s="172"/>
      <c r="I70" s="173">
        <f>TRUNC(F70*H70,2)+F70</f>
        <v>0</v>
      </c>
      <c r="J70" s="174">
        <f>TRUNC(E70*I70,2)</f>
        <v>0</v>
      </c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</row>
    <row r="71" spans="1:221" s="15" customFormat="1" ht="27.75" customHeight="1">
      <c r="A71" s="166" t="s">
        <v>169</v>
      </c>
      <c r="B71" s="167" t="s">
        <v>249</v>
      </c>
      <c r="C71" s="190" t="s">
        <v>283</v>
      </c>
      <c r="D71" s="167" t="s">
        <v>145</v>
      </c>
      <c r="E71" s="169">
        <v>2</v>
      </c>
      <c r="F71" s="189"/>
      <c r="G71" s="171">
        <f>TRUNC(E71*F71,2)</f>
        <v>0</v>
      </c>
      <c r="H71" s="172"/>
      <c r="I71" s="173">
        <f>TRUNC(F71*H71,2)+F71</f>
        <v>0</v>
      </c>
      <c r="J71" s="174">
        <f>TRUNC(E71*I71,2)</f>
        <v>0</v>
      </c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</row>
    <row r="72" spans="1:221" s="15" customFormat="1" ht="15">
      <c r="A72" s="328" t="s">
        <v>134</v>
      </c>
      <c r="B72" s="329">
        <v>9537</v>
      </c>
      <c r="C72" s="330" t="s">
        <v>44</v>
      </c>
      <c r="D72" s="167" t="s">
        <v>11</v>
      </c>
      <c r="E72" s="201">
        <v>7.07</v>
      </c>
      <c r="F72" s="189"/>
      <c r="G72" s="171">
        <f t="shared" si="3"/>
        <v>0</v>
      </c>
      <c r="H72" s="172"/>
      <c r="I72" s="173">
        <f t="shared" si="4"/>
        <v>0</v>
      </c>
      <c r="J72" s="174">
        <f>TRUNC(E72*I72,2)</f>
        <v>0</v>
      </c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</row>
    <row r="73" spans="1:221" s="15" customFormat="1" ht="15">
      <c r="A73" s="166"/>
      <c r="B73" s="167"/>
      <c r="C73" s="192" t="s">
        <v>82</v>
      </c>
      <c r="D73" s="191"/>
      <c r="E73" s="169"/>
      <c r="F73" s="171"/>
      <c r="G73" s="171"/>
      <c r="H73" s="172"/>
      <c r="I73" s="173"/>
      <c r="J73" s="17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</row>
    <row r="74" spans="1:221" s="15" customFormat="1" ht="15">
      <c r="A74" s="193" t="s">
        <v>57</v>
      </c>
      <c r="B74" s="194"/>
      <c r="C74" s="195" t="s">
        <v>213</v>
      </c>
      <c r="D74" s="194"/>
      <c r="E74" s="196"/>
      <c r="F74" s="197"/>
      <c r="G74" s="336">
        <f>SUM(G75:G98)</f>
        <v>0</v>
      </c>
      <c r="H74" s="198"/>
      <c r="I74" s="199"/>
      <c r="J74" s="442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</row>
    <row r="75" spans="1:221" s="15" customFormat="1" ht="15">
      <c r="A75" s="331" t="s">
        <v>58</v>
      </c>
      <c r="B75" s="210"/>
      <c r="C75" s="335" t="s">
        <v>55</v>
      </c>
      <c r="D75" s="167"/>
      <c r="E75" s="201"/>
      <c r="F75" s="189"/>
      <c r="G75" s="202"/>
      <c r="H75" s="172"/>
      <c r="I75" s="173"/>
      <c r="J75" s="174"/>
      <c r="K75" s="14"/>
      <c r="L75" s="14"/>
      <c r="M75" s="105"/>
      <c r="N75" s="14"/>
      <c r="O75" s="14"/>
      <c r="P75" s="14"/>
      <c r="Q75" s="14"/>
      <c r="R75" s="315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</row>
    <row r="76" spans="1:221" s="15" customFormat="1" ht="15.75" thickBot="1">
      <c r="A76" s="430" t="s">
        <v>298</v>
      </c>
      <c r="B76" s="431" t="s">
        <v>225</v>
      </c>
      <c r="C76" s="432" t="s">
        <v>284</v>
      </c>
      <c r="D76" s="420" t="s">
        <v>11</v>
      </c>
      <c r="E76" s="433">
        <v>285.47</v>
      </c>
      <c r="F76" s="426"/>
      <c r="G76" s="434">
        <f>TRUNC(E76*F76,2)</f>
        <v>0</v>
      </c>
      <c r="H76" s="422"/>
      <c r="I76" s="423">
        <f>TRUNC(F76*H76,2)+F76</f>
        <v>0</v>
      </c>
      <c r="J76" s="424">
        <f>TRUNC(E76*I76,2)+0.01</f>
        <v>0.01</v>
      </c>
      <c r="K76" s="14"/>
      <c r="L76" s="14"/>
      <c r="M76" s="105"/>
      <c r="N76" s="14"/>
      <c r="O76" s="14"/>
      <c r="P76" s="14"/>
      <c r="Q76" s="14"/>
      <c r="R76" s="315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</row>
    <row r="77" spans="1:221" s="15" customFormat="1" ht="42.75" customHeight="1" thickTop="1">
      <c r="A77" s="427" t="s">
        <v>180</v>
      </c>
      <c r="B77" s="396">
        <v>97624</v>
      </c>
      <c r="C77" s="428" t="s">
        <v>85</v>
      </c>
      <c r="D77" s="416" t="s">
        <v>42</v>
      </c>
      <c r="E77" s="398">
        <v>14.67</v>
      </c>
      <c r="F77" s="400"/>
      <c r="G77" s="429">
        <f>TRUNC(E77*F77,2)</f>
        <v>0</v>
      </c>
      <c r="H77" s="401"/>
      <c r="I77" s="402">
        <f>TRUNC(F77*H77,2)+F77</f>
        <v>0</v>
      </c>
      <c r="J77" s="403">
        <f>TRUNC(E77*I77,2)+0.01</f>
        <v>0.01</v>
      </c>
      <c r="K77" s="14"/>
      <c r="L77" s="14"/>
      <c r="M77" s="105"/>
      <c r="N77" s="14"/>
      <c r="O77" s="14"/>
      <c r="P77" s="14"/>
      <c r="Q77" s="14"/>
      <c r="R77" s="315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</row>
    <row r="78" spans="1:221" s="15" customFormat="1" ht="29.25" customHeight="1">
      <c r="A78" s="186" t="s">
        <v>181</v>
      </c>
      <c r="B78" s="167" t="s">
        <v>223</v>
      </c>
      <c r="C78" s="188" t="s">
        <v>285</v>
      </c>
      <c r="D78" s="167" t="s">
        <v>11</v>
      </c>
      <c r="E78" s="169">
        <v>279.71999999999997</v>
      </c>
      <c r="F78" s="171"/>
      <c r="G78" s="202">
        <f>TRUNC(E78*F78,2)</f>
        <v>0</v>
      </c>
      <c r="H78" s="172"/>
      <c r="I78" s="173">
        <f>TRUNC(F78*H78,2)+F78</f>
        <v>0</v>
      </c>
      <c r="J78" s="174">
        <f>TRUNC(E78*I78,2)+0.01</f>
        <v>0.01</v>
      </c>
      <c r="K78" s="14"/>
      <c r="L78" s="14"/>
      <c r="M78" s="105"/>
      <c r="N78" s="14"/>
      <c r="O78" s="14"/>
      <c r="P78" s="14"/>
      <c r="Q78" s="14"/>
      <c r="R78" s="315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</row>
    <row r="79" spans="1:221" s="15" customFormat="1" ht="39">
      <c r="A79" s="186" t="s">
        <v>181</v>
      </c>
      <c r="B79" s="167" t="s">
        <v>226</v>
      </c>
      <c r="C79" s="190" t="s">
        <v>81</v>
      </c>
      <c r="D79" s="191" t="s">
        <v>42</v>
      </c>
      <c r="E79" s="169">
        <v>54.73</v>
      </c>
      <c r="F79" s="171"/>
      <c r="G79" s="171">
        <f>TRUNC(E79*F79,2)</f>
        <v>0</v>
      </c>
      <c r="H79" s="172"/>
      <c r="I79" s="173">
        <f>TRUNC(F79*H79,2)+F79</f>
        <v>0</v>
      </c>
      <c r="J79" s="174">
        <f>TRUNC(E79*I79,2)</f>
        <v>0</v>
      </c>
      <c r="K79" s="14"/>
      <c r="L79" s="14"/>
      <c r="M79" s="105"/>
      <c r="N79" s="14"/>
      <c r="O79" s="14"/>
      <c r="P79" s="14"/>
      <c r="Q79" s="14"/>
      <c r="R79" s="315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</row>
    <row r="80" spans="1:221" s="15" customFormat="1" ht="15">
      <c r="A80" s="331" t="s">
        <v>118</v>
      </c>
      <c r="B80" s="210"/>
      <c r="C80" s="323" t="s">
        <v>182</v>
      </c>
      <c r="D80" s="167"/>
      <c r="E80" s="169"/>
      <c r="F80" s="171"/>
      <c r="G80" s="202"/>
      <c r="H80" s="172"/>
      <c r="I80" s="173"/>
      <c r="J80" s="174"/>
      <c r="K80" s="14"/>
      <c r="L80" s="14"/>
      <c r="M80" s="105"/>
      <c r="N80" s="14"/>
      <c r="O80" s="14"/>
      <c r="P80" s="14"/>
      <c r="Q80" s="14"/>
      <c r="R80" s="315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</row>
    <row r="81" spans="1:221" s="15" customFormat="1" ht="26.25">
      <c r="A81" s="331" t="s">
        <v>192</v>
      </c>
      <c r="B81" s="210">
        <v>98229</v>
      </c>
      <c r="C81" s="327" t="s">
        <v>211</v>
      </c>
      <c r="D81" s="167" t="s">
        <v>5</v>
      </c>
      <c r="E81" s="169">
        <v>126</v>
      </c>
      <c r="F81" s="171"/>
      <c r="G81" s="171">
        <f>TRUNC(E81*F81,2)</f>
        <v>0</v>
      </c>
      <c r="H81" s="172"/>
      <c r="I81" s="173">
        <f>TRUNC(F81*H81,2)+F81</f>
        <v>0</v>
      </c>
      <c r="J81" s="174">
        <f>TRUNC(E81*I81,2)</f>
        <v>0</v>
      </c>
      <c r="K81" s="14"/>
      <c r="L81" s="14"/>
      <c r="M81" s="105"/>
      <c r="N81" s="14"/>
      <c r="O81" s="14"/>
      <c r="P81" s="14"/>
      <c r="Q81" s="14"/>
      <c r="R81" s="315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</row>
    <row r="82" spans="1:221" s="15" customFormat="1" ht="26.25">
      <c r="A82" s="186" t="s">
        <v>192</v>
      </c>
      <c r="B82" s="210">
        <v>96527</v>
      </c>
      <c r="C82" s="190" t="s">
        <v>183</v>
      </c>
      <c r="D82" s="191" t="s">
        <v>42</v>
      </c>
      <c r="E82" s="169">
        <v>16.71</v>
      </c>
      <c r="F82" s="171"/>
      <c r="G82" s="202">
        <f aca="true" t="shared" si="6" ref="G82:G90">TRUNC(E82*F82,2)</f>
        <v>0</v>
      </c>
      <c r="H82" s="172"/>
      <c r="I82" s="173">
        <f aca="true" t="shared" si="7" ref="I82:I90">TRUNC(F82*H82,2)+F82</f>
        <v>0</v>
      </c>
      <c r="J82" s="174">
        <f aca="true" t="shared" si="8" ref="J82:J90">TRUNC(E82*I82,2)+0.01</f>
        <v>0.01</v>
      </c>
      <c r="K82" s="14"/>
      <c r="L82" s="14"/>
      <c r="M82" s="105"/>
      <c r="N82" s="14"/>
      <c r="O82" s="14"/>
      <c r="P82" s="14"/>
      <c r="Q82" s="14"/>
      <c r="R82" s="315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</row>
    <row r="83" spans="1:221" s="15" customFormat="1" ht="15">
      <c r="A83" s="186" t="s">
        <v>193</v>
      </c>
      <c r="B83" s="210">
        <v>96995</v>
      </c>
      <c r="C83" s="190" t="s">
        <v>184</v>
      </c>
      <c r="D83" s="191" t="s">
        <v>42</v>
      </c>
      <c r="E83" s="169">
        <v>1.86</v>
      </c>
      <c r="F83" s="171"/>
      <c r="G83" s="202">
        <f t="shared" si="6"/>
        <v>0</v>
      </c>
      <c r="H83" s="172"/>
      <c r="I83" s="173">
        <f t="shared" si="7"/>
        <v>0</v>
      </c>
      <c r="J83" s="174">
        <f t="shared" si="8"/>
        <v>0.01</v>
      </c>
      <c r="K83" s="14"/>
      <c r="L83" s="14"/>
      <c r="M83" s="105"/>
      <c r="N83" s="14"/>
      <c r="O83" s="14"/>
      <c r="P83" s="14"/>
      <c r="Q83" s="14"/>
      <c r="R83" s="315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</row>
    <row r="84" spans="1:221" s="15" customFormat="1" ht="39">
      <c r="A84" s="186" t="s">
        <v>194</v>
      </c>
      <c r="B84" s="210">
        <v>94962</v>
      </c>
      <c r="C84" s="190" t="s">
        <v>191</v>
      </c>
      <c r="D84" s="191" t="s">
        <v>42</v>
      </c>
      <c r="E84" s="169">
        <v>1.86</v>
      </c>
      <c r="F84" s="171"/>
      <c r="G84" s="202">
        <f t="shared" si="6"/>
        <v>0</v>
      </c>
      <c r="H84" s="172"/>
      <c r="I84" s="173">
        <f t="shared" si="7"/>
        <v>0</v>
      </c>
      <c r="J84" s="174">
        <f t="shared" si="8"/>
        <v>0.01</v>
      </c>
      <c r="K84" s="14"/>
      <c r="L84" s="14"/>
      <c r="M84" s="105"/>
      <c r="N84" s="14"/>
      <c r="O84" s="14"/>
      <c r="P84" s="14"/>
      <c r="Q84" s="14"/>
      <c r="R84" s="315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</row>
    <row r="85" spans="1:221" s="15" customFormat="1" ht="39">
      <c r="A85" s="186" t="s">
        <v>195</v>
      </c>
      <c r="B85" s="210">
        <v>96530</v>
      </c>
      <c r="C85" s="190" t="s">
        <v>185</v>
      </c>
      <c r="D85" s="167" t="s">
        <v>11</v>
      </c>
      <c r="E85" s="169">
        <v>148.56</v>
      </c>
      <c r="F85" s="171"/>
      <c r="G85" s="202">
        <f t="shared" si="6"/>
        <v>0</v>
      </c>
      <c r="H85" s="172"/>
      <c r="I85" s="173">
        <f t="shared" si="7"/>
        <v>0</v>
      </c>
      <c r="J85" s="174">
        <f t="shared" si="8"/>
        <v>0.01</v>
      </c>
      <c r="K85" s="14"/>
      <c r="L85" s="14"/>
      <c r="M85" s="105"/>
      <c r="N85" s="14"/>
      <c r="O85" s="14"/>
      <c r="P85" s="14"/>
      <c r="Q85" s="14"/>
      <c r="R85" s="315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</row>
    <row r="86" spans="1:221" s="15" customFormat="1" ht="26.25">
      <c r="A86" s="186" t="s">
        <v>196</v>
      </c>
      <c r="B86" s="210">
        <v>92915</v>
      </c>
      <c r="C86" s="190" t="s">
        <v>224</v>
      </c>
      <c r="D86" s="167" t="s">
        <v>78</v>
      </c>
      <c r="E86" s="169">
        <v>240.89</v>
      </c>
      <c r="F86" s="171"/>
      <c r="G86" s="202">
        <f t="shared" si="6"/>
        <v>0</v>
      </c>
      <c r="H86" s="172"/>
      <c r="I86" s="173">
        <f t="shared" si="7"/>
        <v>0</v>
      </c>
      <c r="J86" s="174">
        <f t="shared" si="8"/>
        <v>0.01</v>
      </c>
      <c r="K86" s="14"/>
      <c r="L86" s="14"/>
      <c r="M86" s="105"/>
      <c r="N86" s="14"/>
      <c r="O86" s="14"/>
      <c r="P86" s="14"/>
      <c r="Q86" s="14"/>
      <c r="R86" s="315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</row>
    <row r="87" spans="1:221" s="15" customFormat="1" ht="39">
      <c r="A87" s="186" t="s">
        <v>197</v>
      </c>
      <c r="B87" s="210">
        <v>96546</v>
      </c>
      <c r="C87" s="190" t="s">
        <v>186</v>
      </c>
      <c r="D87" s="167" t="s">
        <v>78</v>
      </c>
      <c r="E87" s="169">
        <v>643.4505000000001</v>
      </c>
      <c r="F87" s="171"/>
      <c r="G87" s="202">
        <f t="shared" si="6"/>
        <v>0</v>
      </c>
      <c r="H87" s="172"/>
      <c r="I87" s="173">
        <f t="shared" si="7"/>
        <v>0</v>
      </c>
      <c r="J87" s="174">
        <f t="shared" si="8"/>
        <v>0.01</v>
      </c>
      <c r="K87" s="14"/>
      <c r="L87" s="14"/>
      <c r="M87" s="105"/>
      <c r="N87" s="14"/>
      <c r="O87" s="14"/>
      <c r="P87" s="14"/>
      <c r="Q87" s="14"/>
      <c r="R87" s="315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</row>
    <row r="88" spans="1:221" s="15" customFormat="1" ht="15">
      <c r="A88" s="186" t="s">
        <v>198</v>
      </c>
      <c r="B88" s="210" t="s">
        <v>187</v>
      </c>
      <c r="C88" s="190" t="s">
        <v>188</v>
      </c>
      <c r="D88" s="191" t="s">
        <v>42</v>
      </c>
      <c r="E88" s="169">
        <v>14.86</v>
      </c>
      <c r="F88" s="171"/>
      <c r="G88" s="202">
        <f t="shared" si="6"/>
        <v>0</v>
      </c>
      <c r="H88" s="172"/>
      <c r="I88" s="173">
        <f t="shared" si="7"/>
        <v>0</v>
      </c>
      <c r="J88" s="174">
        <f t="shared" si="8"/>
        <v>0.01</v>
      </c>
      <c r="K88" s="14"/>
      <c r="L88" s="14"/>
      <c r="M88" s="105"/>
      <c r="N88" s="14"/>
      <c r="O88" s="14"/>
      <c r="P88" s="14"/>
      <c r="Q88" s="14"/>
      <c r="R88" s="315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</row>
    <row r="89" spans="1:221" s="15" customFormat="1" ht="39">
      <c r="A89" s="186" t="s">
        <v>199</v>
      </c>
      <c r="B89" s="210">
        <v>92874</v>
      </c>
      <c r="C89" s="190" t="s">
        <v>189</v>
      </c>
      <c r="D89" s="191" t="s">
        <v>42</v>
      </c>
      <c r="E89" s="169">
        <v>14.86</v>
      </c>
      <c r="F89" s="171"/>
      <c r="G89" s="202">
        <f t="shared" si="6"/>
        <v>0</v>
      </c>
      <c r="H89" s="172"/>
      <c r="I89" s="173">
        <f t="shared" si="7"/>
        <v>0</v>
      </c>
      <c r="J89" s="174">
        <f t="shared" si="8"/>
        <v>0.01</v>
      </c>
      <c r="K89" s="14"/>
      <c r="L89" s="14"/>
      <c r="M89" s="105"/>
      <c r="N89" s="14"/>
      <c r="O89" s="14"/>
      <c r="P89" s="14"/>
      <c r="Q89" s="14"/>
      <c r="R89" s="315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</row>
    <row r="90" spans="1:221" s="15" customFormat="1" ht="39">
      <c r="A90" s="186" t="s">
        <v>200</v>
      </c>
      <c r="B90" s="210">
        <v>94965</v>
      </c>
      <c r="C90" s="190" t="s">
        <v>190</v>
      </c>
      <c r="D90" s="191" t="s">
        <v>42</v>
      </c>
      <c r="E90" s="169">
        <v>14.86</v>
      </c>
      <c r="F90" s="171"/>
      <c r="G90" s="202">
        <f t="shared" si="6"/>
        <v>0</v>
      </c>
      <c r="H90" s="172"/>
      <c r="I90" s="173">
        <f t="shared" si="7"/>
        <v>0</v>
      </c>
      <c r="J90" s="174">
        <f t="shared" si="8"/>
        <v>0.01</v>
      </c>
      <c r="K90" s="14"/>
      <c r="L90" s="14"/>
      <c r="M90" s="105"/>
      <c r="N90" s="14"/>
      <c r="O90" s="14"/>
      <c r="P90" s="14"/>
      <c r="Q90" s="14"/>
      <c r="R90" s="315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</row>
    <row r="91" spans="1:221" s="15" customFormat="1" ht="15">
      <c r="A91" s="331" t="s">
        <v>119</v>
      </c>
      <c r="B91" s="325"/>
      <c r="C91" s="323" t="s">
        <v>201</v>
      </c>
      <c r="D91" s="191"/>
      <c r="E91" s="169"/>
      <c r="F91" s="171"/>
      <c r="G91" s="202"/>
      <c r="H91" s="172"/>
      <c r="I91" s="173"/>
      <c r="J91" s="174"/>
      <c r="K91" s="14"/>
      <c r="L91" s="14"/>
      <c r="M91" s="105"/>
      <c r="N91" s="14"/>
      <c r="O91" s="14"/>
      <c r="P91" s="14"/>
      <c r="Q91" s="14"/>
      <c r="R91" s="315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</row>
    <row r="92" spans="1:221" s="15" customFormat="1" ht="70.5" customHeight="1">
      <c r="A92" s="186" t="s">
        <v>202</v>
      </c>
      <c r="B92" s="167">
        <v>87453</v>
      </c>
      <c r="C92" s="188" t="s">
        <v>261</v>
      </c>
      <c r="D92" s="167" t="s">
        <v>11</v>
      </c>
      <c r="E92" s="169">
        <v>79.14</v>
      </c>
      <c r="F92" s="171"/>
      <c r="G92" s="202">
        <f>TRUNC(E92*F92,2)</f>
        <v>0</v>
      </c>
      <c r="H92" s="172"/>
      <c r="I92" s="173">
        <f>TRUNC(F92*H92,2)+F92</f>
        <v>0</v>
      </c>
      <c r="J92" s="174">
        <f>TRUNC(E92*I92,2)+0.01</f>
        <v>0.01</v>
      </c>
      <c r="K92" s="14"/>
      <c r="L92" s="14"/>
      <c r="M92" s="105"/>
      <c r="N92" s="14"/>
      <c r="O92" s="14"/>
      <c r="P92" s="14"/>
      <c r="Q92" s="14"/>
      <c r="R92" s="315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</row>
    <row r="93" spans="1:221" s="15" customFormat="1" ht="52.5" thickBot="1">
      <c r="A93" s="430" t="s">
        <v>203</v>
      </c>
      <c r="B93" s="420">
        <v>87878</v>
      </c>
      <c r="C93" s="419" t="s">
        <v>137</v>
      </c>
      <c r="D93" s="435" t="s">
        <v>11</v>
      </c>
      <c r="E93" s="298">
        <v>189.8686</v>
      </c>
      <c r="F93" s="426"/>
      <c r="G93" s="434">
        <f>TRUNC(E93*F93,2)</f>
        <v>0</v>
      </c>
      <c r="H93" s="422"/>
      <c r="I93" s="423">
        <f>TRUNC(F93*H93,2)+F93</f>
        <v>0</v>
      </c>
      <c r="J93" s="424">
        <f>TRUNC(E93*I93,2)+0.01</f>
        <v>0.01</v>
      </c>
      <c r="K93" s="14"/>
      <c r="L93" s="14"/>
      <c r="M93" s="105"/>
      <c r="N93" s="14"/>
      <c r="O93" s="14"/>
      <c r="P93" s="14"/>
      <c r="Q93" s="14"/>
      <c r="R93" s="315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</row>
    <row r="94" spans="1:221" s="15" customFormat="1" ht="65.25" thickTop="1">
      <c r="A94" s="427" t="s">
        <v>204</v>
      </c>
      <c r="B94" s="396">
        <v>87792</v>
      </c>
      <c r="C94" s="428" t="s">
        <v>138</v>
      </c>
      <c r="D94" s="416" t="s">
        <v>11</v>
      </c>
      <c r="E94" s="398">
        <v>189.8686</v>
      </c>
      <c r="F94" s="400"/>
      <c r="G94" s="429">
        <f>TRUNC(E94*F94,2)</f>
        <v>0</v>
      </c>
      <c r="H94" s="401"/>
      <c r="I94" s="402">
        <f>TRUNC(F94*H94,2)+F94</f>
        <v>0</v>
      </c>
      <c r="J94" s="403">
        <f>TRUNC(E94*I94,2)+0.01</f>
        <v>0.01</v>
      </c>
      <c r="K94" s="14"/>
      <c r="L94" s="14"/>
      <c r="M94" s="105"/>
      <c r="N94" s="14"/>
      <c r="O94" s="14"/>
      <c r="P94" s="14"/>
      <c r="Q94" s="14"/>
      <c r="R94" s="315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</row>
    <row r="95" spans="1:221" s="15" customFormat="1" ht="39">
      <c r="A95" s="186" t="s">
        <v>205</v>
      </c>
      <c r="B95" s="167">
        <v>88489</v>
      </c>
      <c r="C95" s="188" t="s">
        <v>139</v>
      </c>
      <c r="D95" s="191" t="s">
        <v>11</v>
      </c>
      <c r="E95" s="169">
        <v>189.8686</v>
      </c>
      <c r="F95" s="171"/>
      <c r="G95" s="202">
        <f>TRUNC(E95*F95,2)</f>
        <v>0</v>
      </c>
      <c r="H95" s="172"/>
      <c r="I95" s="173">
        <f>TRUNC(F95*H95,2)+F95</f>
        <v>0</v>
      </c>
      <c r="J95" s="174">
        <f>TRUNC(E95*I95,2)+0.01</f>
        <v>0.01</v>
      </c>
      <c r="K95" s="14"/>
      <c r="L95" s="14"/>
      <c r="M95" s="105"/>
      <c r="N95" s="14"/>
      <c r="O95" s="14"/>
      <c r="P95" s="14"/>
      <c r="Q95" s="14"/>
      <c r="R95" s="315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</row>
    <row r="96" spans="1:221" s="15" customFormat="1" ht="15">
      <c r="A96" s="331" t="s">
        <v>120</v>
      </c>
      <c r="B96" s="326"/>
      <c r="C96" s="332" t="s">
        <v>206</v>
      </c>
      <c r="D96" s="191"/>
      <c r="E96" s="169"/>
      <c r="F96" s="374"/>
      <c r="G96" s="202"/>
      <c r="H96" s="172"/>
      <c r="I96" s="173"/>
      <c r="J96" s="174"/>
      <c r="K96" s="14"/>
      <c r="L96" s="14"/>
      <c r="M96" s="105"/>
      <c r="N96" s="14"/>
      <c r="O96" s="14"/>
      <c r="P96" s="14"/>
      <c r="Q96" s="14"/>
      <c r="R96" s="315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</row>
    <row r="97" spans="1:221" s="15" customFormat="1" ht="25.5">
      <c r="A97" s="186" t="s">
        <v>170</v>
      </c>
      <c r="B97" s="210" t="s">
        <v>289</v>
      </c>
      <c r="C97" s="413" t="s">
        <v>260</v>
      </c>
      <c r="D97" s="167" t="s">
        <v>11</v>
      </c>
      <c r="E97" s="373">
        <v>371.4</v>
      </c>
      <c r="F97" s="375"/>
      <c r="G97" s="213">
        <f>TRUNC(E97*F97,2)</f>
        <v>0</v>
      </c>
      <c r="H97" s="172"/>
      <c r="I97" s="173">
        <f>TRUNC(F97*H97,2)+F97</f>
        <v>0</v>
      </c>
      <c r="J97" s="174">
        <f>TRUNC(E97*I97,2)</f>
        <v>0</v>
      </c>
      <c r="K97" s="14"/>
      <c r="L97" s="14"/>
      <c r="M97" s="105"/>
      <c r="N97" s="14"/>
      <c r="O97" s="14"/>
      <c r="P97" s="14"/>
      <c r="Q97" s="14"/>
      <c r="R97" s="315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</row>
    <row r="98" spans="1:221" s="15" customFormat="1" ht="15">
      <c r="A98" s="186" t="s">
        <v>171</v>
      </c>
      <c r="B98" s="210" t="s">
        <v>207</v>
      </c>
      <c r="C98" s="168" t="s">
        <v>208</v>
      </c>
      <c r="D98" s="167" t="s">
        <v>11</v>
      </c>
      <c r="E98" s="201">
        <v>1278.15</v>
      </c>
      <c r="F98" s="214"/>
      <c r="G98" s="171">
        <f>TRUNC(E98*F98,2)</f>
        <v>0</v>
      </c>
      <c r="H98" s="172"/>
      <c r="I98" s="173">
        <f>TRUNC(F98*H98,2)+F98</f>
        <v>0</v>
      </c>
      <c r="J98" s="174">
        <f>TRUNC(E98*I98,2)</f>
        <v>0</v>
      </c>
      <c r="K98" s="14"/>
      <c r="L98" s="14"/>
      <c r="M98" s="105"/>
      <c r="N98" s="14"/>
      <c r="O98" s="14"/>
      <c r="P98" s="14"/>
      <c r="Q98" s="14"/>
      <c r="R98" s="315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</row>
    <row r="99" spans="1:221" s="15" customFormat="1" ht="15">
      <c r="A99" s="186"/>
      <c r="B99" s="167"/>
      <c r="C99" s="200" t="s">
        <v>82</v>
      </c>
      <c r="D99" s="167"/>
      <c r="E99" s="201"/>
      <c r="F99" s="189"/>
      <c r="G99" s="202"/>
      <c r="H99" s="172"/>
      <c r="I99" s="173"/>
      <c r="J99" s="174"/>
      <c r="K99" s="14"/>
      <c r="L99" s="14"/>
      <c r="M99" s="99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</row>
    <row r="100" spans="1:221" s="15" customFormat="1" ht="15">
      <c r="A100" s="203" t="s">
        <v>59</v>
      </c>
      <c r="B100" s="385"/>
      <c r="C100" s="317" t="s">
        <v>140</v>
      </c>
      <c r="D100" s="205"/>
      <c r="E100" s="206"/>
      <c r="F100" s="372"/>
      <c r="G100" s="207">
        <f>SUM(G101:G105)</f>
        <v>0</v>
      </c>
      <c r="H100" s="206"/>
      <c r="I100" s="206"/>
      <c r="J100" s="208">
        <f>SUM(J101:J105)</f>
        <v>0</v>
      </c>
      <c r="K100" s="14"/>
      <c r="L100" s="14"/>
      <c r="M100" s="99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</row>
    <row r="101" spans="1:221" s="15" customFormat="1" ht="29.25" customHeight="1">
      <c r="A101" s="383" t="s">
        <v>62</v>
      </c>
      <c r="B101" s="386" t="s">
        <v>252</v>
      </c>
      <c r="C101" s="384" t="s">
        <v>286</v>
      </c>
      <c r="D101" s="210" t="s">
        <v>46</v>
      </c>
      <c r="E101" s="371">
        <v>4</v>
      </c>
      <c r="F101" s="368"/>
      <c r="G101" s="370">
        <f>TRUNC(E101*F101,2)</f>
        <v>0</v>
      </c>
      <c r="H101" s="172"/>
      <c r="I101" s="173">
        <f>TRUNC(F101*H101,2)+F101</f>
        <v>0</v>
      </c>
      <c r="J101" s="174">
        <f>TRUNC(E101*I101,2)</f>
        <v>0</v>
      </c>
      <c r="K101" s="14"/>
      <c r="L101" s="14"/>
      <c r="M101" s="99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  <c r="HK101" s="14"/>
      <c r="HL101" s="14"/>
      <c r="HM101" s="14"/>
    </row>
    <row r="102" spans="1:221" s="15" customFormat="1" ht="25.5">
      <c r="A102" s="186" t="s">
        <v>141</v>
      </c>
      <c r="B102" s="321" t="s">
        <v>227</v>
      </c>
      <c r="C102" s="333" t="s">
        <v>287</v>
      </c>
      <c r="D102" s="210" t="s">
        <v>46</v>
      </c>
      <c r="E102" s="201">
        <v>4</v>
      </c>
      <c r="F102" s="214"/>
      <c r="G102" s="171">
        <f>TRUNC(E102*F102,2)</f>
        <v>0</v>
      </c>
      <c r="H102" s="172"/>
      <c r="I102" s="173">
        <f>TRUNC(F102*H102,2)+F102</f>
        <v>0</v>
      </c>
      <c r="J102" s="174">
        <f>TRUNC(E102*I102,2)</f>
        <v>0</v>
      </c>
      <c r="K102" s="14"/>
      <c r="L102" s="14"/>
      <c r="M102" s="99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  <c r="HH102" s="14"/>
      <c r="HI102" s="14"/>
      <c r="HJ102" s="14"/>
      <c r="HK102" s="14"/>
      <c r="HL102" s="14"/>
      <c r="HM102" s="14"/>
    </row>
    <row r="103" spans="1:221" s="15" customFormat="1" ht="38.25">
      <c r="A103" s="186" t="s">
        <v>142</v>
      </c>
      <c r="B103" s="210">
        <v>91854</v>
      </c>
      <c r="C103" s="334" t="s">
        <v>209</v>
      </c>
      <c r="D103" s="210" t="s">
        <v>5</v>
      </c>
      <c r="E103" s="201">
        <v>60</v>
      </c>
      <c r="F103" s="189"/>
      <c r="G103" s="171">
        <f>TRUNC(E103*F103,2)</f>
        <v>0</v>
      </c>
      <c r="H103" s="172"/>
      <c r="I103" s="173">
        <f>TRUNC(F103*H103,2)+F103</f>
        <v>0</v>
      </c>
      <c r="J103" s="174">
        <f>TRUNC(E103*I103,2)</f>
        <v>0</v>
      </c>
      <c r="K103" s="14"/>
      <c r="L103" s="14"/>
      <c r="M103" s="99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  <c r="GN103" s="14"/>
      <c r="GO103" s="14"/>
      <c r="GP103" s="14"/>
      <c r="GQ103" s="14"/>
      <c r="GR103" s="14"/>
      <c r="GS103" s="14"/>
      <c r="GT103" s="14"/>
      <c r="GU103" s="14"/>
      <c r="GV103" s="14"/>
      <c r="GW103" s="14"/>
      <c r="GX103" s="14"/>
      <c r="GY103" s="14"/>
      <c r="GZ103" s="14"/>
      <c r="HA103" s="14"/>
      <c r="HB103" s="14"/>
      <c r="HC103" s="14"/>
      <c r="HD103" s="14"/>
      <c r="HE103" s="14"/>
      <c r="HF103" s="14"/>
      <c r="HG103" s="14"/>
      <c r="HH103" s="14"/>
      <c r="HI103" s="14"/>
      <c r="HJ103" s="14"/>
      <c r="HK103" s="14"/>
      <c r="HL103" s="14"/>
      <c r="HM103" s="14"/>
    </row>
    <row r="104" spans="1:221" s="15" customFormat="1" ht="38.25">
      <c r="A104" s="186" t="s">
        <v>143</v>
      </c>
      <c r="B104" s="210">
        <v>91931</v>
      </c>
      <c r="C104" s="334" t="s">
        <v>210</v>
      </c>
      <c r="D104" s="210" t="s">
        <v>5</v>
      </c>
      <c r="E104" s="201">
        <v>180</v>
      </c>
      <c r="F104" s="189"/>
      <c r="G104" s="171">
        <f>TRUNC(E104*F104,2)</f>
        <v>0</v>
      </c>
      <c r="H104" s="172"/>
      <c r="I104" s="173">
        <f>TRUNC(F104*H104,2)+F104</f>
        <v>0</v>
      </c>
      <c r="J104" s="174">
        <f>TRUNC(E104*I104,2)</f>
        <v>0</v>
      </c>
      <c r="K104" s="14"/>
      <c r="L104" s="14"/>
      <c r="M104" s="99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4"/>
    </row>
    <row r="105" spans="1:221" s="15" customFormat="1" ht="15">
      <c r="A105" s="186" t="s">
        <v>294</v>
      </c>
      <c r="B105" s="210" t="s">
        <v>253</v>
      </c>
      <c r="C105" s="334" t="s">
        <v>288</v>
      </c>
      <c r="D105" s="210" t="s">
        <v>46</v>
      </c>
      <c r="E105" s="201">
        <v>4</v>
      </c>
      <c r="F105" s="189"/>
      <c r="G105" s="202">
        <f>TRUNC(E105*F105,2)</f>
        <v>0</v>
      </c>
      <c r="H105" s="172"/>
      <c r="I105" s="173">
        <f>TRUNC(F105*H105,2)+F105</f>
        <v>0</v>
      </c>
      <c r="J105" s="174">
        <f>TRUNC(E105*I105,2)</f>
        <v>0</v>
      </c>
      <c r="K105" s="14"/>
      <c r="L105" s="14"/>
      <c r="M105" s="99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</row>
    <row r="106" spans="1:221" s="15" customFormat="1" ht="15">
      <c r="A106" s="186"/>
      <c r="B106" s="210"/>
      <c r="C106" s="334"/>
      <c r="D106" s="210"/>
      <c r="E106" s="201"/>
      <c r="F106" s="189"/>
      <c r="G106" s="202"/>
      <c r="H106" s="172"/>
      <c r="I106" s="173"/>
      <c r="J106" s="174"/>
      <c r="K106" s="14"/>
      <c r="L106" s="14"/>
      <c r="M106" s="99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  <c r="GM106" s="14"/>
      <c r="GN106" s="14"/>
      <c r="GO106" s="14"/>
      <c r="GP106" s="14"/>
      <c r="GQ106" s="14"/>
      <c r="GR106" s="14"/>
      <c r="GS106" s="14"/>
      <c r="GT106" s="14"/>
      <c r="GU106" s="14"/>
      <c r="GV106" s="14"/>
      <c r="GW106" s="14"/>
      <c r="GX106" s="14"/>
      <c r="GY106" s="14"/>
      <c r="GZ106" s="14"/>
      <c r="HA106" s="14"/>
      <c r="HB106" s="14"/>
      <c r="HC106" s="14"/>
      <c r="HD106" s="14"/>
      <c r="HE106" s="14"/>
      <c r="HF106" s="14"/>
      <c r="HG106" s="14"/>
      <c r="HH106" s="14"/>
      <c r="HI106" s="14"/>
      <c r="HJ106" s="14"/>
      <c r="HK106" s="14"/>
      <c r="HL106" s="14"/>
      <c r="HM106" s="14"/>
    </row>
    <row r="107" spans="1:221" s="15" customFormat="1" ht="15">
      <c r="A107" s="203" t="s">
        <v>59</v>
      </c>
      <c r="B107" s="204"/>
      <c r="C107" s="317" t="s">
        <v>43</v>
      </c>
      <c r="D107" s="205"/>
      <c r="E107" s="206"/>
      <c r="F107" s="206"/>
      <c r="G107" s="207">
        <f>SUM(G108:G110)</f>
        <v>0</v>
      </c>
      <c r="H107" s="206"/>
      <c r="I107" s="206"/>
      <c r="J107" s="208">
        <f>SUM(J108:J110)</f>
        <v>0</v>
      </c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  <c r="GM107" s="14"/>
      <c r="GN107" s="14"/>
      <c r="GO107" s="14"/>
      <c r="GP107" s="14"/>
      <c r="GQ107" s="14"/>
      <c r="GR107" s="14"/>
      <c r="GS107" s="14"/>
      <c r="GT107" s="14"/>
      <c r="GU107" s="14"/>
      <c r="GV107" s="14"/>
      <c r="GW107" s="14"/>
      <c r="GX107" s="14"/>
      <c r="GY107" s="14"/>
      <c r="GZ107" s="14"/>
      <c r="HA107" s="14"/>
      <c r="HB107" s="14"/>
      <c r="HC107" s="14"/>
      <c r="HD107" s="14"/>
      <c r="HE107" s="14"/>
      <c r="HF107" s="14"/>
      <c r="HG107" s="14"/>
      <c r="HH107" s="14"/>
      <c r="HI107" s="14"/>
      <c r="HJ107" s="14"/>
      <c r="HK107" s="14"/>
      <c r="HL107" s="14"/>
      <c r="HM107" s="14"/>
    </row>
    <row r="108" spans="1:221" s="15" customFormat="1" ht="15">
      <c r="A108" s="186"/>
      <c r="B108" s="167"/>
      <c r="C108" s="316"/>
      <c r="D108" s="167"/>
      <c r="E108" s="201"/>
      <c r="F108" s="209"/>
      <c r="G108" s="202"/>
      <c r="H108" s="172"/>
      <c r="I108" s="173"/>
      <c r="J108" s="17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</row>
    <row r="109" spans="1:221" s="15" customFormat="1" ht="15">
      <c r="A109" s="186" t="s">
        <v>62</v>
      </c>
      <c r="B109" s="167" t="s">
        <v>259</v>
      </c>
      <c r="C109" s="168" t="s">
        <v>52</v>
      </c>
      <c r="D109" s="210" t="s">
        <v>46</v>
      </c>
      <c r="E109" s="211">
        <v>1</v>
      </c>
      <c r="F109" s="212"/>
      <c r="G109" s="213">
        <f>TRUNC(E109*F109,2)</f>
        <v>0</v>
      </c>
      <c r="H109" s="172"/>
      <c r="I109" s="173">
        <f>TRUNC(F109*H109,2)+F109</f>
        <v>0</v>
      </c>
      <c r="J109" s="174">
        <f>TRUNC(E109*I109,2)</f>
        <v>0</v>
      </c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  <c r="GM109" s="14"/>
      <c r="GN109" s="14"/>
      <c r="GO109" s="14"/>
      <c r="GP109" s="14"/>
      <c r="GQ109" s="14"/>
      <c r="GR109" s="14"/>
      <c r="GS109" s="14"/>
      <c r="GT109" s="14"/>
      <c r="GU109" s="14"/>
      <c r="GV109" s="14"/>
      <c r="GW109" s="14"/>
      <c r="GX109" s="14"/>
      <c r="GY109" s="14"/>
      <c r="GZ109" s="14"/>
      <c r="HA109" s="14"/>
      <c r="HB109" s="14"/>
      <c r="HC109" s="14"/>
      <c r="HD109" s="14"/>
      <c r="HE109" s="14"/>
      <c r="HF109" s="14"/>
      <c r="HG109" s="14"/>
      <c r="HH109" s="14"/>
      <c r="HI109" s="14"/>
      <c r="HJ109" s="14"/>
      <c r="HK109" s="14"/>
      <c r="HL109" s="14"/>
      <c r="HM109" s="14"/>
    </row>
    <row r="110" spans="1:221" s="15" customFormat="1" ht="15">
      <c r="A110" s="186"/>
      <c r="B110" s="167"/>
      <c r="C110" s="200"/>
      <c r="D110" s="200"/>
      <c r="E110" s="171"/>
      <c r="F110" s="214"/>
      <c r="G110" s="202"/>
      <c r="H110" s="172"/>
      <c r="I110" s="173"/>
      <c r="J110" s="174">
        <f>TRUNC(E110*I110,2)</f>
        <v>0</v>
      </c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  <c r="GW110" s="14"/>
      <c r="GX110" s="14"/>
      <c r="GY110" s="14"/>
      <c r="GZ110" s="14"/>
      <c r="HA110" s="14"/>
      <c r="HB110" s="14"/>
      <c r="HC110" s="14"/>
      <c r="HD110" s="14"/>
      <c r="HE110" s="14"/>
      <c r="HF110" s="14"/>
      <c r="HG110" s="14"/>
      <c r="HH110" s="14"/>
      <c r="HI110" s="14"/>
      <c r="HJ110" s="14"/>
      <c r="HK110" s="14"/>
      <c r="HL110" s="14"/>
      <c r="HM110" s="14"/>
    </row>
    <row r="111" spans="1:221" s="2" customFormat="1" ht="15">
      <c r="A111" s="215"/>
      <c r="B111" s="216"/>
      <c r="C111" s="217" t="s">
        <v>17</v>
      </c>
      <c r="D111" s="216"/>
      <c r="E111" s="218"/>
      <c r="F111" s="218"/>
      <c r="G111" s="219">
        <f>G107+G100+G74+G31+G20+G16+G13</f>
        <v>0</v>
      </c>
      <c r="H111" s="415"/>
      <c r="I111" s="219"/>
      <c r="J111" s="339"/>
      <c r="K111" s="1"/>
      <c r="L111" s="95"/>
      <c r="M111" s="57"/>
      <c r="N111" s="26"/>
      <c r="O111" s="57"/>
      <c r="P111" s="57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</row>
    <row r="112" spans="1:221" s="2" customFormat="1" ht="15">
      <c r="A112" s="166"/>
      <c r="B112" s="167"/>
      <c r="C112" s="200"/>
      <c r="D112" s="167"/>
      <c r="E112" s="169"/>
      <c r="F112" s="169"/>
      <c r="G112" s="169"/>
      <c r="H112" s="220"/>
      <c r="I112" s="169"/>
      <c r="J112" s="221"/>
      <c r="K112" s="57"/>
      <c r="L112" s="96"/>
      <c r="M112" s="57"/>
      <c r="N112" s="57"/>
      <c r="O112" s="57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</row>
    <row r="113" spans="1:221" s="2" customFormat="1" ht="15">
      <c r="A113" s="222"/>
      <c r="B113" s="223" t="s">
        <v>36</v>
      </c>
      <c r="C113" s="224"/>
      <c r="D113" s="225"/>
      <c r="E113" s="226"/>
      <c r="F113" s="226"/>
      <c r="G113" s="226"/>
      <c r="H113" s="227"/>
      <c r="I113" s="226"/>
      <c r="J113" s="228"/>
      <c r="K113" s="1"/>
      <c r="L113" s="1"/>
      <c r="M113" s="1"/>
      <c r="N113" s="57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</row>
    <row r="114" spans="1:221" s="2" customFormat="1" ht="15">
      <c r="A114" s="229"/>
      <c r="B114" s="230" t="s">
        <v>7</v>
      </c>
      <c r="C114" s="231"/>
      <c r="D114" s="231"/>
      <c r="E114" s="231"/>
      <c r="F114" s="231"/>
      <c r="G114" s="363"/>
      <c r="H114" s="232"/>
      <c r="I114" s="233"/>
      <c r="J114" s="234"/>
      <c r="K114" s="1"/>
      <c r="L114" s="1"/>
      <c r="M114" s="57"/>
      <c r="N114" s="1"/>
      <c r="O114" s="57"/>
      <c r="P114" s="1"/>
      <c r="Q114" s="57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</row>
    <row r="115" spans="1:221" s="2" customFormat="1" ht="15">
      <c r="A115" s="229"/>
      <c r="B115" s="230" t="s">
        <v>6</v>
      </c>
      <c r="C115" s="231"/>
      <c r="D115" s="231"/>
      <c r="E115" s="231"/>
      <c r="F115" s="231"/>
      <c r="G115" s="363"/>
      <c r="H115" s="232"/>
      <c r="I115" s="233"/>
      <c r="J115" s="234"/>
      <c r="K115" s="1"/>
      <c r="L115" s="1"/>
      <c r="M115" s="57"/>
      <c r="N115" s="1"/>
      <c r="O115" s="57"/>
      <c r="P115" s="1"/>
      <c r="Q115" s="57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</row>
    <row r="116" spans="1:221" s="2" customFormat="1" ht="15">
      <c r="A116" s="229"/>
      <c r="B116" s="306" t="s">
        <v>79</v>
      </c>
      <c r="C116" s="235"/>
      <c r="D116" s="236"/>
      <c r="E116" s="233"/>
      <c r="F116" s="233"/>
      <c r="G116" s="233"/>
      <c r="H116" s="232"/>
      <c r="I116" s="233"/>
      <c r="J116" s="234"/>
      <c r="K116" s="1"/>
      <c r="L116" s="1"/>
      <c r="M116" s="57"/>
      <c r="N116" s="26"/>
      <c r="O116" s="26"/>
      <c r="P116" s="1"/>
      <c r="Q116" s="57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</row>
    <row r="117" spans="1:221" s="2" customFormat="1" ht="17.25" customHeight="1">
      <c r="A117" s="237"/>
      <c r="B117" s="238"/>
      <c r="C117" s="231"/>
      <c r="D117" s="236"/>
      <c r="E117" s="233"/>
      <c r="F117" s="233"/>
      <c r="G117" s="233"/>
      <c r="H117" s="232"/>
      <c r="I117" s="233"/>
      <c r="J117" s="234"/>
      <c r="K117" s="1"/>
      <c r="L117" s="1"/>
      <c r="M117" s="57"/>
      <c r="N117" s="1"/>
      <c r="O117" s="1"/>
      <c r="P117" s="1"/>
      <c r="Q117" s="57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</row>
    <row r="118" spans="1:221" s="2" customFormat="1" ht="15" customHeight="1" thickBot="1">
      <c r="A118" s="239"/>
      <c r="B118" s="240"/>
      <c r="C118" s="240"/>
      <c r="D118" s="240"/>
      <c r="E118" s="240"/>
      <c r="F118" s="241"/>
      <c r="G118" s="241"/>
      <c r="H118" s="242"/>
      <c r="I118" s="241"/>
      <c r="J118" s="243"/>
      <c r="K118" s="1"/>
      <c r="L118" s="1"/>
      <c r="M118" s="57"/>
      <c r="N118" s="1"/>
      <c r="O118" s="57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</row>
    <row r="119" ht="15.75" thickTop="1">
      <c r="D119" s="5"/>
    </row>
    <row r="120" spans="4:13" ht="15">
      <c r="D120" s="5"/>
      <c r="M120" s="57"/>
    </row>
    <row r="121" ht="15">
      <c r="D121" s="5"/>
    </row>
    <row r="122" ht="15">
      <c r="G122" s="57"/>
    </row>
    <row r="123" spans="6:10" ht="15">
      <c r="F123" s="314"/>
      <c r="J123" s="96"/>
    </row>
    <row r="124" ht="15">
      <c r="F124" s="24"/>
    </row>
  </sheetData>
  <sheetProtection/>
  <mergeCells count="16">
    <mergeCell ref="F4:H4"/>
    <mergeCell ref="C5:E5"/>
    <mergeCell ref="F5:H5"/>
    <mergeCell ref="A6:C6"/>
    <mergeCell ref="B7:C7"/>
    <mergeCell ref="F8:H8"/>
    <mergeCell ref="G10:G12"/>
    <mergeCell ref="H10:H12"/>
    <mergeCell ref="I10:I12"/>
    <mergeCell ref="J10:J12"/>
    <mergeCell ref="A10:A12"/>
    <mergeCell ref="B10:B12"/>
    <mergeCell ref="C10:C12"/>
    <mergeCell ref="D10:D12"/>
    <mergeCell ref="E10:E12"/>
    <mergeCell ref="F10:F12"/>
  </mergeCells>
  <hyperlinks>
    <hyperlink ref="B26" r:id="rId1" display="04.08.020"/>
    <hyperlink ref="B27:B28" r:id="rId2" display="..\..\..\TABELA CPOS-171\SERVICOSSD_171.xlsx#'171-O'!A320"/>
    <hyperlink ref="B40" r:id="rId3" display="04.08.020"/>
    <hyperlink ref="B41:B42" r:id="rId4" display="04.08.020"/>
    <hyperlink ref="B44" r:id="rId5" display="04.08.020"/>
    <hyperlink ref="B45:B52" r:id="rId6" display="04.08.020"/>
    <hyperlink ref="B57" r:id="rId7" display="04.08.020"/>
    <hyperlink ref="B58" r:id="rId8" display="04.08.020"/>
    <hyperlink ref="B60" r:id="rId9" display="04.08.020"/>
    <hyperlink ref="B61:B62" r:id="rId10" display="04.08.020"/>
    <hyperlink ref="B53" r:id="rId11" display="04.08.020"/>
    <hyperlink ref="B54" r:id="rId12" display="04.08.020"/>
  </hyperlinks>
  <printOptions/>
  <pageMargins left="0.511811024" right="0.511811024" top="0.787401575" bottom="0.787401575" header="0.31496062" footer="0.31496062"/>
  <pageSetup orientation="portrait" paperSize="9"/>
  <drawing r:id="rId1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M124"/>
  <sheetViews>
    <sheetView showGridLines="0" view="pageBreakPreview" zoomScaleNormal="98" zoomScaleSheetLayoutView="100" zoomScalePageLayoutView="90" workbookViewId="0" topLeftCell="A1">
      <pane ySplit="4" topLeftCell="A26" activePane="bottomLeft" state="frozen"/>
      <selection pane="topLeft" activeCell="A1" sqref="A1"/>
      <selection pane="bottomLeft" activeCell="C15" sqref="C15"/>
    </sheetView>
  </sheetViews>
  <sheetFormatPr defaultColWidth="9.140625" defaultRowHeight="15"/>
  <cols>
    <col min="1" max="1" width="8.7109375" style="5" customWidth="1"/>
    <col min="2" max="2" width="14.140625" style="1" customWidth="1"/>
    <col min="3" max="3" width="65.7109375" style="1" customWidth="1"/>
    <col min="4" max="4" width="6.57421875" style="1" customWidth="1"/>
    <col min="5" max="5" width="8.8515625" style="1" customWidth="1"/>
    <col min="6" max="6" width="14.140625" style="1" customWidth="1"/>
    <col min="7" max="7" width="13.57421875" style="1" customWidth="1"/>
    <col min="8" max="8" width="8.57421875" style="1" customWidth="1"/>
    <col min="9" max="9" width="15.00390625" style="1" customWidth="1"/>
    <col min="10" max="10" width="23.421875" style="1" customWidth="1"/>
    <col min="11" max="11" width="4.57421875" style="1" customWidth="1"/>
    <col min="12" max="12" width="2.8515625" style="1" customWidth="1"/>
    <col min="13" max="13" width="14.8515625" style="1" customWidth="1"/>
    <col min="14" max="14" width="12.140625" style="1" bestFit="1" customWidth="1"/>
    <col min="15" max="15" width="13.8515625" style="1" bestFit="1" customWidth="1"/>
    <col min="16" max="17" width="11.00390625" style="1" bestFit="1" customWidth="1"/>
    <col min="18" max="16384" width="9.140625" style="1" customWidth="1"/>
  </cols>
  <sheetData>
    <row r="1" spans="1:10" ht="20.25" customHeight="1" thickTop="1">
      <c r="A1" s="438"/>
      <c r="B1" s="17"/>
      <c r="C1" s="443" t="s">
        <v>300</v>
      </c>
      <c r="D1" s="17"/>
      <c r="E1" s="17"/>
      <c r="F1" s="17"/>
      <c r="G1" s="17"/>
      <c r="H1" s="17"/>
      <c r="I1" s="17"/>
      <c r="J1" s="359"/>
    </row>
    <row r="2" spans="1:10" ht="15">
      <c r="A2" s="439"/>
      <c r="B2" s="19"/>
      <c r="C2" s="19"/>
      <c r="D2" s="19"/>
      <c r="E2" s="19"/>
      <c r="F2" s="19"/>
      <c r="G2" s="19"/>
      <c r="H2" s="19"/>
      <c r="I2" s="19"/>
      <c r="J2" s="24"/>
    </row>
    <row r="3" spans="1:10" ht="15.75" thickBot="1">
      <c r="A3" s="440"/>
      <c r="B3" s="365"/>
      <c r="C3" s="365"/>
      <c r="D3" s="365"/>
      <c r="E3" s="365"/>
      <c r="F3" s="365"/>
      <c r="G3" s="365"/>
      <c r="H3" s="365"/>
      <c r="I3" s="365"/>
      <c r="J3" s="441"/>
    </row>
    <row r="4" spans="1:221" ht="15.75" thickTop="1">
      <c r="A4" s="153"/>
      <c r="B4" s="154"/>
      <c r="C4" s="154"/>
      <c r="D4" s="154"/>
      <c r="E4" s="154"/>
      <c r="F4" s="486"/>
      <c r="G4" s="486"/>
      <c r="H4" s="486"/>
      <c r="I4" s="155"/>
      <c r="J4" s="156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</row>
    <row r="5" spans="1:221" ht="15">
      <c r="A5" s="412"/>
      <c r="B5" s="157"/>
      <c r="C5" s="456"/>
      <c r="D5" s="456"/>
      <c r="E5" s="456"/>
      <c r="F5" s="457"/>
      <c r="G5" s="457"/>
      <c r="H5" s="457"/>
      <c r="I5" s="158"/>
      <c r="J5" s="159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</row>
    <row r="6" spans="1:221" ht="24.75" customHeight="1">
      <c r="A6" s="487" t="s">
        <v>60</v>
      </c>
      <c r="B6" s="488"/>
      <c r="C6" s="488"/>
      <c r="D6" s="410" t="s">
        <v>290</v>
      </c>
      <c r="E6" s="410"/>
      <c r="F6" s="411"/>
      <c r="G6" s="411"/>
      <c r="H6" s="411"/>
      <c r="I6" s="158"/>
      <c r="J6" s="159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</row>
    <row r="7" spans="1:221" ht="30.75" customHeight="1">
      <c r="A7" s="160" t="s">
        <v>38</v>
      </c>
      <c r="B7" s="489" t="s">
        <v>117</v>
      </c>
      <c r="C7" s="490"/>
      <c r="D7" s="161" t="s">
        <v>18</v>
      </c>
      <c r="E7" s="161"/>
      <c r="F7" s="411" t="s">
        <v>128</v>
      </c>
      <c r="G7" s="163"/>
      <c r="H7" s="163"/>
      <c r="I7" s="158"/>
      <c r="J7" s="159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</row>
    <row r="8" spans="1:221" ht="20.25" customHeight="1">
      <c r="A8" s="160" t="s">
        <v>14</v>
      </c>
      <c r="B8" s="161" t="s">
        <v>39</v>
      </c>
      <c r="C8" s="162"/>
      <c r="D8" s="161" t="s">
        <v>19</v>
      </c>
      <c r="E8" s="161"/>
      <c r="F8" s="464" t="s">
        <v>292</v>
      </c>
      <c r="G8" s="491"/>
      <c r="H8" s="491"/>
      <c r="I8" s="164" t="s">
        <v>37</v>
      </c>
      <c r="J8" s="159">
        <v>0.2637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</row>
    <row r="9" spans="1:221" ht="20.25" customHeight="1" thickBot="1">
      <c r="A9" s="160"/>
      <c r="B9" s="161" t="str">
        <f>'RESUMO DO ORÇAMENTO'!A6</f>
        <v>DATA DO ORÇAMENTO:  10 DE SETEMBRO  DE 2018</v>
      </c>
      <c r="C9" s="162"/>
      <c r="D9" s="161"/>
      <c r="E9" s="161"/>
      <c r="F9" s="411"/>
      <c r="G9" s="411"/>
      <c r="H9" s="164"/>
      <c r="I9" s="158"/>
      <c r="J9" s="165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</row>
    <row r="10" spans="1:221" ht="21" customHeight="1" thickTop="1">
      <c r="A10" s="475" t="s">
        <v>0</v>
      </c>
      <c r="B10" s="477" t="s">
        <v>20</v>
      </c>
      <c r="C10" s="479" t="s">
        <v>1</v>
      </c>
      <c r="D10" s="454" t="s">
        <v>8</v>
      </c>
      <c r="E10" s="483" t="s">
        <v>9</v>
      </c>
      <c r="F10" s="469" t="s">
        <v>16</v>
      </c>
      <c r="G10" s="466" t="s">
        <v>295</v>
      </c>
      <c r="H10" s="469" t="s">
        <v>41</v>
      </c>
      <c r="I10" s="469" t="s">
        <v>296</v>
      </c>
      <c r="J10" s="472" t="s">
        <v>297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</row>
    <row r="11" spans="1:221" ht="24" customHeight="1">
      <c r="A11" s="476"/>
      <c r="B11" s="478"/>
      <c r="C11" s="480"/>
      <c r="D11" s="481"/>
      <c r="E11" s="484"/>
      <c r="F11" s="470"/>
      <c r="G11" s="467"/>
      <c r="H11" s="470"/>
      <c r="I11" s="470"/>
      <c r="J11" s="473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</row>
    <row r="12" spans="1:11" s="3" customFormat="1" ht="15.75" customHeight="1">
      <c r="A12" s="476"/>
      <c r="B12" s="478"/>
      <c r="C12" s="480"/>
      <c r="D12" s="482"/>
      <c r="E12" s="485"/>
      <c r="F12" s="471"/>
      <c r="G12" s="468"/>
      <c r="H12" s="471"/>
      <c r="I12" s="471"/>
      <c r="J12" s="474"/>
      <c r="K12" s="88"/>
    </row>
    <row r="13" spans="1:221" ht="19.5" customHeight="1">
      <c r="A13" s="404" t="s">
        <v>29</v>
      </c>
      <c r="B13" s="405"/>
      <c r="C13" s="406" t="s">
        <v>40</v>
      </c>
      <c r="D13" s="407"/>
      <c r="E13" s="408"/>
      <c r="F13" s="408"/>
      <c r="G13" s="414">
        <f>SUM(G14:G15)</f>
        <v>5199.87</v>
      </c>
      <c r="H13" s="408"/>
      <c r="I13" s="408"/>
      <c r="J13" s="409">
        <f>SUM(J14:J15)</f>
        <v>6570.96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</row>
    <row r="14" spans="1:221" s="15" customFormat="1" ht="36.75" customHeight="1">
      <c r="A14" s="395" t="s">
        <v>30</v>
      </c>
      <c r="B14" s="396" t="s">
        <v>10</v>
      </c>
      <c r="C14" s="397" t="s">
        <v>21</v>
      </c>
      <c r="D14" s="396" t="s">
        <v>11</v>
      </c>
      <c r="E14" s="398">
        <v>12</v>
      </c>
      <c r="F14" s="399">
        <v>334.69</v>
      </c>
      <c r="G14" s="400">
        <f>TRUNC(E14*F14,2)</f>
        <v>4016.28</v>
      </c>
      <c r="H14" s="401">
        <v>0.2637</v>
      </c>
      <c r="I14" s="402">
        <f>TRUNC(F14*H14,2)+F14</f>
        <v>422.94</v>
      </c>
      <c r="J14" s="403">
        <f>TRUNC(E14*I14,2)</f>
        <v>5075.28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</row>
    <row r="15" spans="1:221" s="15" customFormat="1" ht="72.75" customHeight="1">
      <c r="A15" s="166" t="s">
        <v>31</v>
      </c>
      <c r="B15" s="167" t="s">
        <v>22</v>
      </c>
      <c r="C15" s="175" t="s">
        <v>83</v>
      </c>
      <c r="D15" s="167" t="s">
        <v>13</v>
      </c>
      <c r="E15" s="169">
        <v>3</v>
      </c>
      <c r="F15" s="170">
        <v>394.53</v>
      </c>
      <c r="G15" s="171">
        <f>TRUNC(E15*F15,2)</f>
        <v>1183.59</v>
      </c>
      <c r="H15" s="172">
        <v>0.2637</v>
      </c>
      <c r="I15" s="173">
        <f>TRUNC(F15*H15,2)+F15</f>
        <v>498.55999999999995</v>
      </c>
      <c r="J15" s="174">
        <f>TRUNC(E15*I15,2)</f>
        <v>1495.68</v>
      </c>
      <c r="K15" s="14"/>
      <c r="L15" s="99" t="e">
        <f>#REF!-G13</f>
        <v>#REF!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</row>
    <row r="16" spans="1:221" s="15" customFormat="1" ht="24.75" customHeight="1">
      <c r="A16" s="176" t="s">
        <v>54</v>
      </c>
      <c r="B16" s="177"/>
      <c r="C16" s="178" t="s">
        <v>49</v>
      </c>
      <c r="D16" s="179"/>
      <c r="E16" s="180"/>
      <c r="F16" s="181"/>
      <c r="G16" s="182">
        <f>SUM(G17:G19)</f>
        <v>22926.78</v>
      </c>
      <c r="H16" s="183"/>
      <c r="I16" s="184"/>
      <c r="J16" s="185">
        <f>SUM(J17:J19)</f>
        <v>28972.050000000003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</row>
    <row r="17" spans="1:221" s="15" customFormat="1" ht="34.5" customHeight="1">
      <c r="A17" s="186" t="s">
        <v>132</v>
      </c>
      <c r="B17" s="167" t="s">
        <v>228</v>
      </c>
      <c r="C17" s="187" t="s">
        <v>80</v>
      </c>
      <c r="D17" s="167" t="s">
        <v>11</v>
      </c>
      <c r="E17" s="169">
        <v>12.45</v>
      </c>
      <c r="F17" s="170">
        <v>77.82</v>
      </c>
      <c r="G17" s="171">
        <f>TRUNC(E17*F17,2)</f>
        <v>968.85</v>
      </c>
      <c r="H17" s="172">
        <v>0.2637</v>
      </c>
      <c r="I17" s="173">
        <f>TRUNC(F17*H17,2)+F17</f>
        <v>98.33999999999999</v>
      </c>
      <c r="J17" s="174">
        <f>TRUNC(E17*I17,2)</f>
        <v>1224.33</v>
      </c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</row>
    <row r="18" spans="1:221" s="15" customFormat="1" ht="27" customHeight="1">
      <c r="A18" s="166" t="s">
        <v>131</v>
      </c>
      <c r="B18" s="167" t="s">
        <v>129</v>
      </c>
      <c r="C18" s="318" t="s">
        <v>130</v>
      </c>
      <c r="D18" s="167" t="s">
        <v>11</v>
      </c>
      <c r="E18" s="169">
        <v>400.4</v>
      </c>
      <c r="F18" s="170">
        <v>54.84</v>
      </c>
      <c r="G18" s="171">
        <f>TRUNC(E18*F18,2)</f>
        <v>21957.93</v>
      </c>
      <c r="H18" s="172">
        <v>0.2637</v>
      </c>
      <c r="I18" s="173">
        <f>TRUNC(F18*H18,2)+F18</f>
        <v>69.30000000000001</v>
      </c>
      <c r="J18" s="174">
        <f>TRUNC(E18*I18,2)</f>
        <v>27747.72</v>
      </c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</row>
    <row r="19" spans="1:221" s="15" customFormat="1" ht="19.5" customHeight="1">
      <c r="A19" s="166"/>
      <c r="B19" s="167"/>
      <c r="C19" s="188"/>
      <c r="D19" s="167"/>
      <c r="E19" s="169"/>
      <c r="F19" s="170"/>
      <c r="G19" s="202"/>
      <c r="H19" s="172"/>
      <c r="I19" s="173"/>
      <c r="J19" s="17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</row>
    <row r="20" spans="1:221" s="15" customFormat="1" ht="15">
      <c r="A20" s="176" t="s">
        <v>32</v>
      </c>
      <c r="B20" s="179"/>
      <c r="C20" s="178" t="s">
        <v>212</v>
      </c>
      <c r="D20" s="179"/>
      <c r="E20" s="180"/>
      <c r="F20" s="181"/>
      <c r="G20" s="182">
        <f>SUM(G21:G30)</f>
        <v>789.01</v>
      </c>
      <c r="H20" s="183"/>
      <c r="I20" s="184"/>
      <c r="J20" s="185">
        <f>SUM(J21:J30)</f>
        <v>996.7499999999998</v>
      </c>
      <c r="K20" s="14"/>
      <c r="L20" s="14"/>
      <c r="M20" s="14"/>
      <c r="N20" s="105">
        <f>J20</f>
        <v>996.7499999999998</v>
      </c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</row>
    <row r="21" spans="1:221" s="15" customFormat="1" ht="39" customHeight="1">
      <c r="A21" s="166" t="s">
        <v>47</v>
      </c>
      <c r="B21" s="167">
        <v>97624</v>
      </c>
      <c r="C21" s="188" t="s">
        <v>85</v>
      </c>
      <c r="D21" s="191" t="s">
        <v>42</v>
      </c>
      <c r="E21" s="169">
        <v>2.42</v>
      </c>
      <c r="F21" s="171">
        <v>85.81</v>
      </c>
      <c r="G21" s="171">
        <f>TRUNC(E21*F21,2)</f>
        <v>207.66</v>
      </c>
      <c r="H21" s="172">
        <v>0.2637</v>
      </c>
      <c r="I21" s="173">
        <f>TRUNC(F21*H21,2)+F21</f>
        <v>108.43</v>
      </c>
      <c r="J21" s="174">
        <f>TRUNC(E21*I21,2)</f>
        <v>262.4</v>
      </c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</row>
    <row r="22" spans="1:221" s="15" customFormat="1" ht="41.25" customHeight="1">
      <c r="A22" s="166" t="s">
        <v>48</v>
      </c>
      <c r="B22" s="167">
        <v>97633</v>
      </c>
      <c r="C22" s="188" t="s">
        <v>86</v>
      </c>
      <c r="D22" s="167" t="s">
        <v>11</v>
      </c>
      <c r="E22" s="169">
        <v>3.38</v>
      </c>
      <c r="F22" s="171">
        <v>17.57</v>
      </c>
      <c r="G22" s="171">
        <f aca="true" t="shared" si="0" ref="G22:G29">TRUNC(E22*F22,2)</f>
        <v>59.38</v>
      </c>
      <c r="H22" s="172">
        <v>0.2637</v>
      </c>
      <c r="I22" s="173">
        <f aca="true" t="shared" si="1" ref="I22:I29">TRUNC(F22*H22,2)+F22</f>
        <v>22.2</v>
      </c>
      <c r="J22" s="174">
        <f aca="true" t="shared" si="2" ref="J22:J29">TRUNC(E22*I22,2)</f>
        <v>75.03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</row>
    <row r="23" spans="1:221" s="15" customFormat="1" ht="37.5" customHeight="1">
      <c r="A23" s="166" t="s">
        <v>91</v>
      </c>
      <c r="B23" s="167">
        <v>97641</v>
      </c>
      <c r="C23" s="188" t="s">
        <v>87</v>
      </c>
      <c r="D23" s="167" t="s">
        <v>11</v>
      </c>
      <c r="E23" s="169">
        <v>3.38</v>
      </c>
      <c r="F23" s="171">
        <v>3.79</v>
      </c>
      <c r="G23" s="171">
        <f t="shared" si="0"/>
        <v>12.81</v>
      </c>
      <c r="H23" s="172">
        <v>0.2637</v>
      </c>
      <c r="I23" s="173">
        <f t="shared" si="1"/>
        <v>4.78</v>
      </c>
      <c r="J23" s="174">
        <f t="shared" si="2"/>
        <v>16.15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</row>
    <row r="24" spans="1:221" s="15" customFormat="1" ht="39.75" customHeight="1">
      <c r="A24" s="166" t="s">
        <v>92</v>
      </c>
      <c r="B24" s="167">
        <v>97663</v>
      </c>
      <c r="C24" s="188" t="s">
        <v>88</v>
      </c>
      <c r="D24" s="167" t="s">
        <v>89</v>
      </c>
      <c r="E24" s="169">
        <v>2</v>
      </c>
      <c r="F24" s="171">
        <v>7.26</v>
      </c>
      <c r="G24" s="171">
        <f t="shared" si="0"/>
        <v>14.52</v>
      </c>
      <c r="H24" s="172">
        <v>0.2637</v>
      </c>
      <c r="I24" s="173">
        <f t="shared" si="1"/>
        <v>9.17</v>
      </c>
      <c r="J24" s="174">
        <f t="shared" si="2"/>
        <v>18.34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</row>
    <row r="25" spans="1:221" s="15" customFormat="1" ht="47.25" customHeight="1">
      <c r="A25" s="166" t="s">
        <v>93</v>
      </c>
      <c r="B25" s="167">
        <v>97666</v>
      </c>
      <c r="C25" s="188" t="s">
        <v>90</v>
      </c>
      <c r="D25" s="167" t="s">
        <v>89</v>
      </c>
      <c r="E25" s="169">
        <v>2</v>
      </c>
      <c r="F25" s="171">
        <v>7.26</v>
      </c>
      <c r="G25" s="171">
        <f t="shared" si="0"/>
        <v>14.52</v>
      </c>
      <c r="H25" s="172">
        <v>0.2637</v>
      </c>
      <c r="I25" s="173">
        <f t="shared" si="1"/>
        <v>9.17</v>
      </c>
      <c r="J25" s="174">
        <f t="shared" si="2"/>
        <v>18.34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</row>
    <row r="26" spans="1:221" s="15" customFormat="1" ht="25.5" customHeight="1">
      <c r="A26" s="166" t="s">
        <v>94</v>
      </c>
      <c r="B26" s="377" t="s">
        <v>254</v>
      </c>
      <c r="C26" s="190" t="s">
        <v>262</v>
      </c>
      <c r="D26" s="167" t="s">
        <v>89</v>
      </c>
      <c r="E26" s="169">
        <v>2</v>
      </c>
      <c r="F26" s="171">
        <v>13.64</v>
      </c>
      <c r="G26" s="171">
        <f t="shared" si="0"/>
        <v>27.28</v>
      </c>
      <c r="H26" s="172">
        <v>0.2637</v>
      </c>
      <c r="I26" s="173">
        <f t="shared" si="1"/>
        <v>17.23</v>
      </c>
      <c r="J26" s="174">
        <f t="shared" si="2"/>
        <v>34.46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</row>
    <row r="27" spans="1:221" s="15" customFormat="1" ht="34.5" customHeight="1">
      <c r="A27" s="166" t="s">
        <v>95</v>
      </c>
      <c r="B27" s="377" t="s">
        <v>229</v>
      </c>
      <c r="C27" s="190" t="s">
        <v>263</v>
      </c>
      <c r="D27" s="167" t="s">
        <v>5</v>
      </c>
      <c r="E27" s="169">
        <v>20</v>
      </c>
      <c r="F27" s="171">
        <v>1.05</v>
      </c>
      <c r="G27" s="171">
        <f t="shared" si="0"/>
        <v>21</v>
      </c>
      <c r="H27" s="172">
        <v>0.2637</v>
      </c>
      <c r="I27" s="173">
        <f t="shared" si="1"/>
        <v>1.32</v>
      </c>
      <c r="J27" s="174">
        <f t="shared" si="2"/>
        <v>26.4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</row>
    <row r="28" spans="1:221" s="15" customFormat="1" ht="32.25" customHeight="1" thickBot="1">
      <c r="A28" s="417" t="s">
        <v>96</v>
      </c>
      <c r="B28" s="418" t="s">
        <v>230</v>
      </c>
      <c r="C28" s="419" t="s">
        <v>264</v>
      </c>
      <c r="D28" s="420" t="s">
        <v>5</v>
      </c>
      <c r="E28" s="298">
        <v>10</v>
      </c>
      <c r="F28" s="421">
        <v>8.41</v>
      </c>
      <c r="G28" s="421">
        <f t="shared" si="0"/>
        <v>84.1</v>
      </c>
      <c r="H28" s="422">
        <v>0.2637</v>
      </c>
      <c r="I28" s="423">
        <f t="shared" si="1"/>
        <v>10.620000000000001</v>
      </c>
      <c r="J28" s="424">
        <f t="shared" si="2"/>
        <v>106.2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</row>
    <row r="29" spans="1:221" s="15" customFormat="1" ht="39.75" thickTop="1">
      <c r="A29" s="395" t="s">
        <v>97</v>
      </c>
      <c r="B29" s="396" t="s">
        <v>231</v>
      </c>
      <c r="C29" s="367" t="s">
        <v>81</v>
      </c>
      <c r="D29" s="416" t="s">
        <v>42</v>
      </c>
      <c r="E29" s="398">
        <v>4.21</v>
      </c>
      <c r="F29" s="400">
        <v>82.6</v>
      </c>
      <c r="G29" s="400">
        <f t="shared" si="0"/>
        <v>347.74</v>
      </c>
      <c r="H29" s="401">
        <v>0.2637</v>
      </c>
      <c r="I29" s="402">
        <f t="shared" si="1"/>
        <v>104.38</v>
      </c>
      <c r="J29" s="403">
        <f t="shared" si="2"/>
        <v>439.43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</row>
    <row r="30" spans="1:221" s="15" customFormat="1" ht="15">
      <c r="A30" s="166"/>
      <c r="B30" s="167"/>
      <c r="C30" s="190" t="s">
        <v>82</v>
      </c>
      <c r="D30" s="167"/>
      <c r="E30" s="169"/>
      <c r="F30" s="189"/>
      <c r="G30" s="171"/>
      <c r="H30" s="172"/>
      <c r="I30" s="173"/>
      <c r="J30" s="17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</row>
    <row r="31" spans="1:221" s="15" customFormat="1" ht="15">
      <c r="A31" s="176" t="s">
        <v>56</v>
      </c>
      <c r="B31" s="179"/>
      <c r="C31" s="178" t="s">
        <v>98</v>
      </c>
      <c r="D31" s="179"/>
      <c r="E31" s="180"/>
      <c r="F31" s="181"/>
      <c r="G31" s="437">
        <f>SUM(G32:G73)</f>
        <v>22015.370000000003</v>
      </c>
      <c r="H31" s="436"/>
      <c r="I31" s="184"/>
      <c r="J31" s="185">
        <f>SUM(J32:J73)</f>
        <v>27819.33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</row>
    <row r="32" spans="1:221" s="15" customFormat="1" ht="39">
      <c r="A32" s="166" t="s">
        <v>33</v>
      </c>
      <c r="B32" s="167">
        <v>96360</v>
      </c>
      <c r="C32" s="190" t="s">
        <v>99</v>
      </c>
      <c r="D32" s="191" t="s">
        <v>11</v>
      </c>
      <c r="E32" s="169">
        <v>12.48</v>
      </c>
      <c r="F32" s="189">
        <v>90.16</v>
      </c>
      <c r="G32" s="171">
        <f>TRUNC(E32*F32,2)</f>
        <v>1125.19</v>
      </c>
      <c r="H32" s="172">
        <v>0.2637</v>
      </c>
      <c r="I32" s="173">
        <f>TRUNC(F32*H32,2)+F32</f>
        <v>113.92999999999999</v>
      </c>
      <c r="J32" s="174">
        <f>TRUNC(E32*I32,2)</f>
        <v>1421.84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</row>
    <row r="33" spans="1:221" s="15" customFormat="1" ht="51.75">
      <c r="A33" s="166" t="s">
        <v>34</v>
      </c>
      <c r="B33" s="167">
        <v>96361</v>
      </c>
      <c r="C33" s="190" t="s">
        <v>100</v>
      </c>
      <c r="D33" s="191" t="s">
        <v>11</v>
      </c>
      <c r="E33" s="169">
        <v>6.84</v>
      </c>
      <c r="F33" s="189">
        <v>103.23</v>
      </c>
      <c r="G33" s="171">
        <f aca="true" t="shared" si="3" ref="G33:G72">TRUNC(E33*F33,2)</f>
        <v>706.09</v>
      </c>
      <c r="H33" s="172">
        <v>0.2637</v>
      </c>
      <c r="I33" s="173">
        <f aca="true" t="shared" si="4" ref="I33:I72">TRUNC(F33*H33,2)+F33</f>
        <v>130.45</v>
      </c>
      <c r="J33" s="174">
        <f>TRUNC(E33*I33,2)</f>
        <v>892.27</v>
      </c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</row>
    <row r="34" spans="1:221" s="15" customFormat="1" ht="51.75">
      <c r="A34" s="166" t="s">
        <v>61</v>
      </c>
      <c r="B34" s="167">
        <v>87878</v>
      </c>
      <c r="C34" s="190" t="s">
        <v>137</v>
      </c>
      <c r="D34" s="191" t="s">
        <v>11</v>
      </c>
      <c r="E34" s="169">
        <v>16.44</v>
      </c>
      <c r="F34" s="189">
        <v>3.27</v>
      </c>
      <c r="G34" s="202">
        <f t="shared" si="3"/>
        <v>53.75</v>
      </c>
      <c r="H34" s="172">
        <v>0.2637</v>
      </c>
      <c r="I34" s="173">
        <f t="shared" si="4"/>
        <v>4.13</v>
      </c>
      <c r="J34" s="174">
        <f>TRUNC(E34*I34,2)+0.01</f>
        <v>67.9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</row>
    <row r="35" spans="1:221" s="15" customFormat="1" ht="64.5">
      <c r="A35" s="166" t="s">
        <v>104</v>
      </c>
      <c r="B35" s="167">
        <v>87792</v>
      </c>
      <c r="C35" s="188" t="s">
        <v>138</v>
      </c>
      <c r="D35" s="191" t="s">
        <v>11</v>
      </c>
      <c r="E35" s="169">
        <v>16.44</v>
      </c>
      <c r="F35" s="171">
        <v>26.46</v>
      </c>
      <c r="G35" s="202">
        <f t="shared" si="3"/>
        <v>435</v>
      </c>
      <c r="H35" s="172">
        <v>0.2637</v>
      </c>
      <c r="I35" s="173">
        <f t="shared" si="4"/>
        <v>33.43</v>
      </c>
      <c r="J35" s="174">
        <f>TRUNC(E35*I35,2)+0.01</f>
        <v>549.59</v>
      </c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</row>
    <row r="36" spans="1:221" s="15" customFormat="1" ht="51.75">
      <c r="A36" s="166" t="s">
        <v>105</v>
      </c>
      <c r="B36" s="167">
        <v>87272</v>
      </c>
      <c r="C36" s="188" t="s">
        <v>215</v>
      </c>
      <c r="D36" s="191" t="s">
        <v>11</v>
      </c>
      <c r="E36" s="169">
        <v>45.36</v>
      </c>
      <c r="F36" s="171">
        <v>60.49</v>
      </c>
      <c r="G36" s="202">
        <f t="shared" si="3"/>
        <v>2743.82</v>
      </c>
      <c r="H36" s="172">
        <v>0.2637</v>
      </c>
      <c r="I36" s="173">
        <f>TRUNC(F36*H36,2)+F36</f>
        <v>76.44</v>
      </c>
      <c r="J36" s="174">
        <f>TRUNC(E36*I36,2)+0.01</f>
        <v>3467.32</v>
      </c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</row>
    <row r="37" spans="1:221" s="15" customFormat="1" ht="39">
      <c r="A37" s="166" t="s">
        <v>106</v>
      </c>
      <c r="B37" s="167">
        <v>87737</v>
      </c>
      <c r="C37" s="190" t="s">
        <v>101</v>
      </c>
      <c r="D37" s="167" t="s">
        <v>42</v>
      </c>
      <c r="E37" s="169">
        <v>7.07</v>
      </c>
      <c r="F37" s="189">
        <v>35.56</v>
      </c>
      <c r="G37" s="171">
        <f t="shared" si="3"/>
        <v>251.4</v>
      </c>
      <c r="H37" s="172">
        <v>0.2637</v>
      </c>
      <c r="I37" s="173">
        <f t="shared" si="4"/>
        <v>44.93</v>
      </c>
      <c r="J37" s="174">
        <f aca="true" t="shared" si="5" ref="J37:J43">TRUNC(E37*I37,2)</f>
        <v>317.65</v>
      </c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</row>
    <row r="38" spans="1:221" s="15" customFormat="1" ht="51.75">
      <c r="A38" s="166" t="s">
        <v>107</v>
      </c>
      <c r="B38" s="167">
        <v>87258</v>
      </c>
      <c r="C38" s="190" t="s">
        <v>214</v>
      </c>
      <c r="D38" s="167" t="s">
        <v>11</v>
      </c>
      <c r="E38" s="169">
        <v>7.07</v>
      </c>
      <c r="F38" s="189">
        <v>109.95</v>
      </c>
      <c r="G38" s="171">
        <f t="shared" si="3"/>
        <v>777.34</v>
      </c>
      <c r="H38" s="172">
        <v>0.2637</v>
      </c>
      <c r="I38" s="173">
        <f t="shared" si="4"/>
        <v>138.94</v>
      </c>
      <c r="J38" s="174">
        <f t="shared" si="5"/>
        <v>982.3</v>
      </c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</row>
    <row r="39" spans="1:221" s="15" customFormat="1" ht="39">
      <c r="A39" s="166" t="s">
        <v>108</v>
      </c>
      <c r="B39" s="167">
        <v>96114</v>
      </c>
      <c r="C39" s="190" t="s">
        <v>102</v>
      </c>
      <c r="D39" s="167" t="s">
        <v>11</v>
      </c>
      <c r="E39" s="169">
        <v>7.07</v>
      </c>
      <c r="F39" s="189">
        <v>52.81</v>
      </c>
      <c r="G39" s="171">
        <f t="shared" si="3"/>
        <v>373.36</v>
      </c>
      <c r="H39" s="172">
        <v>0.2637</v>
      </c>
      <c r="I39" s="173">
        <f t="shared" si="4"/>
        <v>66.73</v>
      </c>
      <c r="J39" s="174">
        <f t="shared" si="5"/>
        <v>471.78</v>
      </c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</row>
    <row r="40" spans="1:221" s="15" customFormat="1" ht="26.25">
      <c r="A40" s="166" t="s">
        <v>109</v>
      </c>
      <c r="B40" s="393" t="s">
        <v>232</v>
      </c>
      <c r="C40" s="190" t="s">
        <v>265</v>
      </c>
      <c r="D40" s="167" t="s">
        <v>89</v>
      </c>
      <c r="E40" s="169">
        <v>2</v>
      </c>
      <c r="F40" s="189">
        <v>1016.69</v>
      </c>
      <c r="G40" s="171">
        <f t="shared" si="3"/>
        <v>2033.38</v>
      </c>
      <c r="H40" s="172">
        <v>0.2637</v>
      </c>
      <c r="I40" s="173">
        <f t="shared" si="4"/>
        <v>1284.79</v>
      </c>
      <c r="J40" s="174">
        <f t="shared" si="5"/>
        <v>2569.58</v>
      </c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</row>
    <row r="41" spans="1:221" s="15" customFormat="1" ht="26.25">
      <c r="A41" s="391" t="s">
        <v>110</v>
      </c>
      <c r="B41" s="375" t="s">
        <v>233</v>
      </c>
      <c r="C41" s="392" t="s">
        <v>266</v>
      </c>
      <c r="D41" s="167" t="s">
        <v>5</v>
      </c>
      <c r="E41" s="169">
        <v>1.6</v>
      </c>
      <c r="F41" s="189">
        <v>278.06</v>
      </c>
      <c r="G41" s="171">
        <f t="shared" si="3"/>
        <v>444.89</v>
      </c>
      <c r="H41" s="172">
        <v>0.2637</v>
      </c>
      <c r="I41" s="173">
        <f t="shared" si="4"/>
        <v>351.38</v>
      </c>
      <c r="J41" s="174">
        <f t="shared" si="5"/>
        <v>562.2</v>
      </c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</row>
    <row r="42" spans="1:221" s="15" customFormat="1" ht="26.25">
      <c r="A42" s="166" t="s">
        <v>111</v>
      </c>
      <c r="B42" s="394" t="s">
        <v>234</v>
      </c>
      <c r="C42" s="190" t="s">
        <v>267</v>
      </c>
      <c r="D42" s="167" t="s">
        <v>103</v>
      </c>
      <c r="E42" s="169">
        <v>2</v>
      </c>
      <c r="F42" s="189">
        <v>155.09</v>
      </c>
      <c r="G42" s="171">
        <f t="shared" si="3"/>
        <v>310.18</v>
      </c>
      <c r="H42" s="172">
        <v>0.2637</v>
      </c>
      <c r="I42" s="173">
        <f t="shared" si="4"/>
        <v>195.98000000000002</v>
      </c>
      <c r="J42" s="174">
        <f t="shared" si="5"/>
        <v>391.96</v>
      </c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</row>
    <row r="43" spans="1:221" s="15" customFormat="1" ht="39">
      <c r="A43" s="166" t="s">
        <v>112</v>
      </c>
      <c r="B43" s="321">
        <v>9547</v>
      </c>
      <c r="C43" s="190" t="s">
        <v>146</v>
      </c>
      <c r="D43" s="167" t="s">
        <v>89</v>
      </c>
      <c r="E43" s="169">
        <v>2</v>
      </c>
      <c r="F43" s="189">
        <v>646.77</v>
      </c>
      <c r="G43" s="171">
        <f t="shared" si="3"/>
        <v>1293.54</v>
      </c>
      <c r="H43" s="172">
        <v>0.2637</v>
      </c>
      <c r="I43" s="173">
        <f t="shared" si="4"/>
        <v>817.3199999999999</v>
      </c>
      <c r="J43" s="174">
        <f t="shared" si="5"/>
        <v>1634.64</v>
      </c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</row>
    <row r="44" spans="1:221" s="15" customFormat="1" ht="15">
      <c r="A44" s="166" t="s">
        <v>113</v>
      </c>
      <c r="B44" s="377" t="s">
        <v>235</v>
      </c>
      <c r="C44" s="190" t="s">
        <v>268</v>
      </c>
      <c r="D44" s="167" t="s">
        <v>89</v>
      </c>
      <c r="E44" s="169">
        <v>2</v>
      </c>
      <c r="F44" s="189">
        <v>308.26</v>
      </c>
      <c r="G44" s="171">
        <f t="shared" si="3"/>
        <v>616.52</v>
      </c>
      <c r="H44" s="172">
        <v>0.2637</v>
      </c>
      <c r="I44" s="173">
        <f t="shared" si="4"/>
        <v>389.53999999999996</v>
      </c>
      <c r="J44" s="174">
        <f aca="true" t="shared" si="6" ref="J44:J55">TRUNC(E44*I44,2)</f>
        <v>779.08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</row>
    <row r="45" spans="1:221" s="15" customFormat="1" ht="26.25">
      <c r="A45" s="166" t="s">
        <v>216</v>
      </c>
      <c r="B45" s="377" t="s">
        <v>236</v>
      </c>
      <c r="C45" s="190" t="s">
        <v>269</v>
      </c>
      <c r="D45" s="167" t="s">
        <v>89</v>
      </c>
      <c r="E45" s="169">
        <v>2</v>
      </c>
      <c r="F45" s="189">
        <v>577.45</v>
      </c>
      <c r="G45" s="171">
        <f t="shared" si="3"/>
        <v>1154.9</v>
      </c>
      <c r="H45" s="172">
        <v>0.2637</v>
      </c>
      <c r="I45" s="173">
        <f t="shared" si="4"/>
        <v>729.72</v>
      </c>
      <c r="J45" s="174">
        <f t="shared" si="6"/>
        <v>1459.44</v>
      </c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</row>
    <row r="46" spans="1:221" s="15" customFormat="1" ht="27" thickBot="1">
      <c r="A46" s="417" t="s">
        <v>114</v>
      </c>
      <c r="B46" s="418" t="s">
        <v>237</v>
      </c>
      <c r="C46" s="419" t="s">
        <v>270</v>
      </c>
      <c r="D46" s="420" t="s">
        <v>89</v>
      </c>
      <c r="E46" s="298">
        <v>4</v>
      </c>
      <c r="F46" s="426">
        <v>91.97</v>
      </c>
      <c r="G46" s="421">
        <f t="shared" si="3"/>
        <v>367.88</v>
      </c>
      <c r="H46" s="422">
        <v>0.2637</v>
      </c>
      <c r="I46" s="423">
        <f t="shared" si="4"/>
        <v>116.22</v>
      </c>
      <c r="J46" s="424">
        <f t="shared" si="6"/>
        <v>464.88</v>
      </c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</row>
    <row r="47" spans="1:221" s="15" customFormat="1" ht="27" thickTop="1">
      <c r="A47" s="395" t="s">
        <v>121</v>
      </c>
      <c r="B47" s="394" t="s">
        <v>238</v>
      </c>
      <c r="C47" s="425" t="s">
        <v>271</v>
      </c>
      <c r="D47" s="396" t="s">
        <v>89</v>
      </c>
      <c r="E47" s="398">
        <v>6</v>
      </c>
      <c r="F47" s="214">
        <v>133.27</v>
      </c>
      <c r="G47" s="400">
        <f t="shared" si="3"/>
        <v>799.62</v>
      </c>
      <c r="H47" s="401">
        <v>0.2637</v>
      </c>
      <c r="I47" s="402">
        <f t="shared" si="4"/>
        <v>168.41000000000003</v>
      </c>
      <c r="J47" s="403">
        <f t="shared" si="6"/>
        <v>1010.46</v>
      </c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</row>
    <row r="48" spans="1:221" s="15" customFormat="1" ht="15">
      <c r="A48" s="166" t="s">
        <v>122</v>
      </c>
      <c r="B48" s="378" t="s">
        <v>239</v>
      </c>
      <c r="C48" s="368" t="s">
        <v>272</v>
      </c>
      <c r="D48" s="366" t="s">
        <v>89</v>
      </c>
      <c r="E48" s="169">
        <v>2</v>
      </c>
      <c r="F48" s="209">
        <v>120.4</v>
      </c>
      <c r="G48" s="171">
        <f t="shared" si="3"/>
        <v>240.8</v>
      </c>
      <c r="H48" s="172">
        <v>0.2637</v>
      </c>
      <c r="I48" s="173">
        <f t="shared" si="4"/>
        <v>152.14000000000001</v>
      </c>
      <c r="J48" s="174">
        <f t="shared" si="6"/>
        <v>304.28</v>
      </c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</row>
    <row r="49" spans="1:221" s="15" customFormat="1" ht="26.25">
      <c r="A49" s="166" t="s">
        <v>123</v>
      </c>
      <c r="B49" s="377" t="s">
        <v>240</v>
      </c>
      <c r="C49" s="367" t="s">
        <v>273</v>
      </c>
      <c r="D49" s="167" t="s">
        <v>89</v>
      </c>
      <c r="E49" s="369">
        <v>2</v>
      </c>
      <c r="F49" s="368">
        <v>254.57</v>
      </c>
      <c r="G49" s="370">
        <f t="shared" si="3"/>
        <v>509.14</v>
      </c>
      <c r="H49" s="172">
        <v>0.2637</v>
      </c>
      <c r="I49" s="173">
        <f t="shared" si="4"/>
        <v>321.7</v>
      </c>
      <c r="J49" s="174">
        <f t="shared" si="6"/>
        <v>643.4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</row>
    <row r="50" spans="1:221" s="15" customFormat="1" ht="15">
      <c r="A50" s="166" t="s">
        <v>124</v>
      </c>
      <c r="B50" s="377" t="s">
        <v>241</v>
      </c>
      <c r="C50" s="190" t="s">
        <v>274</v>
      </c>
      <c r="D50" s="167" t="s">
        <v>89</v>
      </c>
      <c r="E50" s="169">
        <v>2</v>
      </c>
      <c r="F50" s="214">
        <v>140.62</v>
      </c>
      <c r="G50" s="171">
        <f t="shared" si="3"/>
        <v>281.24</v>
      </c>
      <c r="H50" s="172">
        <v>0.2637</v>
      </c>
      <c r="I50" s="173">
        <f t="shared" si="4"/>
        <v>177.7</v>
      </c>
      <c r="J50" s="174">
        <f t="shared" si="6"/>
        <v>355.4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</row>
    <row r="51" spans="1:221" s="15" customFormat="1" ht="15">
      <c r="A51" s="166" t="s">
        <v>125</v>
      </c>
      <c r="B51" s="377" t="s">
        <v>242</v>
      </c>
      <c r="C51" s="190" t="s">
        <v>275</v>
      </c>
      <c r="D51" s="167" t="s">
        <v>89</v>
      </c>
      <c r="E51" s="169">
        <v>2</v>
      </c>
      <c r="F51" s="189">
        <v>32.89</v>
      </c>
      <c r="G51" s="171">
        <f t="shared" si="3"/>
        <v>65.78</v>
      </c>
      <c r="H51" s="172">
        <v>0.2637</v>
      </c>
      <c r="I51" s="173">
        <f t="shared" si="4"/>
        <v>41.56</v>
      </c>
      <c r="J51" s="174">
        <f t="shared" si="6"/>
        <v>83.12</v>
      </c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</row>
    <row r="52" spans="1:221" s="15" customFormat="1" ht="15">
      <c r="A52" s="166" t="s">
        <v>126</v>
      </c>
      <c r="B52" s="377" t="s">
        <v>243</v>
      </c>
      <c r="C52" s="190" t="s">
        <v>276</v>
      </c>
      <c r="D52" s="167" t="s">
        <v>89</v>
      </c>
      <c r="E52" s="169">
        <v>2</v>
      </c>
      <c r="F52" s="189">
        <v>30.73</v>
      </c>
      <c r="G52" s="171">
        <f t="shared" si="3"/>
        <v>61.46</v>
      </c>
      <c r="H52" s="172">
        <v>0.2637</v>
      </c>
      <c r="I52" s="173">
        <f>TRUNC(F52*H52,2)+F52</f>
        <v>38.83</v>
      </c>
      <c r="J52" s="174">
        <f t="shared" si="6"/>
        <v>77.66</v>
      </c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</row>
    <row r="53" spans="1:221" s="15" customFormat="1" ht="15">
      <c r="A53" s="166" t="s">
        <v>127</v>
      </c>
      <c r="B53" s="377" t="s">
        <v>244</v>
      </c>
      <c r="C53" s="190" t="s">
        <v>277</v>
      </c>
      <c r="D53" s="167" t="s">
        <v>89</v>
      </c>
      <c r="E53" s="169">
        <v>2</v>
      </c>
      <c r="F53" s="189">
        <v>32.49</v>
      </c>
      <c r="G53" s="171">
        <f>TRUNC(E53*F53,2)</f>
        <v>64.98</v>
      </c>
      <c r="H53" s="172">
        <v>0.2637</v>
      </c>
      <c r="I53" s="173">
        <f>TRUNC(F53*H53,2)+F53</f>
        <v>41.050000000000004</v>
      </c>
      <c r="J53" s="174">
        <f t="shared" si="6"/>
        <v>82.1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</row>
    <row r="54" spans="1:221" s="15" customFormat="1" ht="15">
      <c r="A54" s="166" t="s">
        <v>133</v>
      </c>
      <c r="B54" s="377" t="s">
        <v>245</v>
      </c>
      <c r="C54" s="190" t="s">
        <v>278</v>
      </c>
      <c r="D54" s="167" t="s">
        <v>11</v>
      </c>
      <c r="E54" s="169">
        <v>2</v>
      </c>
      <c r="F54" s="189">
        <v>345.2</v>
      </c>
      <c r="G54" s="171">
        <f>TRUNC(E54*F54,2)</f>
        <v>690.4</v>
      </c>
      <c r="H54" s="172">
        <v>0.2637</v>
      </c>
      <c r="I54" s="173">
        <f>TRUNC(F54*H54,2)+F54</f>
        <v>436.21999999999997</v>
      </c>
      <c r="J54" s="174">
        <f t="shared" si="6"/>
        <v>872.44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</row>
    <row r="55" spans="1:221" s="15" customFormat="1" ht="15">
      <c r="A55" s="166" t="s">
        <v>134</v>
      </c>
      <c r="B55" s="377" t="s">
        <v>218</v>
      </c>
      <c r="C55" s="190" t="s">
        <v>219</v>
      </c>
      <c r="D55" s="167" t="s">
        <v>11</v>
      </c>
      <c r="E55" s="169">
        <v>0.72</v>
      </c>
      <c r="F55" s="189">
        <v>369.99</v>
      </c>
      <c r="G55" s="171">
        <f>TRUNC(E55*F55,2)</f>
        <v>266.39</v>
      </c>
      <c r="H55" s="172">
        <v>0.2637</v>
      </c>
      <c r="I55" s="173">
        <f>TRUNC(F55*H55,2)+F55</f>
        <v>467.55</v>
      </c>
      <c r="J55" s="174">
        <f t="shared" si="6"/>
        <v>336.63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</row>
    <row r="56" spans="1:221" s="15" customFormat="1" ht="15">
      <c r="A56" s="324" t="s">
        <v>125</v>
      </c>
      <c r="B56" s="210"/>
      <c r="C56" s="323" t="s">
        <v>135</v>
      </c>
      <c r="D56" s="167"/>
      <c r="E56" s="169"/>
      <c r="F56" s="189"/>
      <c r="G56" s="171"/>
      <c r="H56" s="172"/>
      <c r="I56" s="173"/>
      <c r="J56" s="17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</row>
    <row r="57" spans="1:221" s="15" customFormat="1" ht="15">
      <c r="A57" s="328" t="s">
        <v>172</v>
      </c>
      <c r="B57" s="377" t="s">
        <v>250</v>
      </c>
      <c r="C57" s="327" t="s">
        <v>152</v>
      </c>
      <c r="D57" s="167" t="str">
        <f>CPU01!B12</f>
        <v>PT</v>
      </c>
      <c r="E57" s="169">
        <v>4</v>
      </c>
      <c r="F57" s="189">
        <f>CPU01!G27</f>
        <v>171.2</v>
      </c>
      <c r="G57" s="171">
        <f t="shared" si="3"/>
        <v>684.8</v>
      </c>
      <c r="H57" s="172">
        <v>0.2637</v>
      </c>
      <c r="I57" s="173">
        <f>TRUNC(F57*H57,2)+F57</f>
        <v>216.33999999999997</v>
      </c>
      <c r="J57" s="174">
        <f>TRUNC(E57*I57,2)</f>
        <v>865.36</v>
      </c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</row>
    <row r="58" spans="1:221" s="15" customFormat="1" ht="15">
      <c r="A58" s="328" t="s">
        <v>173</v>
      </c>
      <c r="B58" s="377" t="s">
        <v>251</v>
      </c>
      <c r="C58" s="327" t="s">
        <v>279</v>
      </c>
      <c r="D58" s="167" t="str">
        <f>CPU02!B12</f>
        <v>PT</v>
      </c>
      <c r="E58" s="169">
        <v>4</v>
      </c>
      <c r="F58" s="189">
        <f>CPU02!G27</f>
        <v>244.01</v>
      </c>
      <c r="G58" s="171">
        <f t="shared" si="3"/>
        <v>976.04</v>
      </c>
      <c r="H58" s="172">
        <v>0.2637</v>
      </c>
      <c r="I58" s="173">
        <f>TRUNC(F58*H58,2)+F58</f>
        <v>308.35</v>
      </c>
      <c r="J58" s="174">
        <f>TRUNC(E58*I58,2)</f>
        <v>1233.4</v>
      </c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</row>
    <row r="59" spans="1:221" s="15" customFormat="1" ht="15">
      <c r="A59" s="324" t="s">
        <v>126</v>
      </c>
      <c r="B59" s="210"/>
      <c r="C59" s="323" t="s">
        <v>136</v>
      </c>
      <c r="D59" s="167"/>
      <c r="E59" s="169"/>
      <c r="F59" s="189"/>
      <c r="G59" s="171"/>
      <c r="H59" s="172"/>
      <c r="I59" s="173"/>
      <c r="J59" s="17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</row>
    <row r="60" spans="1:221" s="15" customFormat="1" ht="15">
      <c r="A60" s="166" t="s">
        <v>174</v>
      </c>
      <c r="B60" s="377" t="s">
        <v>255</v>
      </c>
      <c r="C60" s="190" t="s">
        <v>258</v>
      </c>
      <c r="D60" s="167" t="s">
        <v>89</v>
      </c>
      <c r="E60" s="169">
        <v>2</v>
      </c>
      <c r="F60" s="189">
        <v>153.28</v>
      </c>
      <c r="G60" s="171">
        <f>TRUNC(E60*F60,2)</f>
        <v>306.56</v>
      </c>
      <c r="H60" s="172">
        <v>0.2637</v>
      </c>
      <c r="I60" s="173">
        <f>TRUNC(F60*H60,2)+F60</f>
        <v>193.69</v>
      </c>
      <c r="J60" s="174">
        <f>TRUNC(E60*I60,2)</f>
        <v>387.38</v>
      </c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</row>
    <row r="61" spans="1:221" s="15" customFormat="1" ht="15">
      <c r="A61" s="166" t="s">
        <v>175</v>
      </c>
      <c r="B61" s="377" t="s">
        <v>256</v>
      </c>
      <c r="C61" s="190" t="s">
        <v>257</v>
      </c>
      <c r="D61" s="167" t="s">
        <v>89</v>
      </c>
      <c r="E61" s="169">
        <v>2</v>
      </c>
      <c r="F61" s="189">
        <v>217.35</v>
      </c>
      <c r="G61" s="171">
        <f>TRUNC(E61*F61,2)</f>
        <v>434.7</v>
      </c>
      <c r="H61" s="172">
        <v>0.2637</v>
      </c>
      <c r="I61" s="173">
        <f>TRUNC(F61*H61,2)+F61</f>
        <v>274.65999999999997</v>
      </c>
      <c r="J61" s="174">
        <f>TRUNC(E61*I61,2)</f>
        <v>549.32</v>
      </c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</row>
    <row r="62" spans="1:221" s="15" customFormat="1" ht="33.75" customHeight="1">
      <c r="A62" s="166" t="s">
        <v>176</v>
      </c>
      <c r="B62" s="377" t="s">
        <v>246</v>
      </c>
      <c r="C62" s="190" t="s">
        <v>280</v>
      </c>
      <c r="D62" s="167" t="s">
        <v>89</v>
      </c>
      <c r="E62" s="169">
        <v>2</v>
      </c>
      <c r="F62" s="189">
        <v>127.37</v>
      </c>
      <c r="G62" s="171">
        <f>TRUNC(E62*F62,2)</f>
        <v>254.74</v>
      </c>
      <c r="H62" s="172">
        <v>0.2637</v>
      </c>
      <c r="I62" s="173">
        <f>TRUNC(F62*H62,2)+F62</f>
        <v>160.95</v>
      </c>
      <c r="J62" s="174">
        <f>TRUNC(E62*I62,2)</f>
        <v>321.9</v>
      </c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</row>
    <row r="63" spans="1:221" s="15" customFormat="1" ht="15">
      <c r="A63" s="324" t="s">
        <v>127</v>
      </c>
      <c r="B63" s="325"/>
      <c r="C63" s="323" t="s">
        <v>164</v>
      </c>
      <c r="D63" s="167"/>
      <c r="E63" s="169"/>
      <c r="F63" s="189"/>
      <c r="G63" s="171"/>
      <c r="H63" s="172"/>
      <c r="I63" s="173"/>
      <c r="J63" s="17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</row>
    <row r="64" spans="1:221" s="15" customFormat="1" ht="15">
      <c r="A64" s="166" t="s">
        <v>177</v>
      </c>
      <c r="B64" s="167">
        <v>88482</v>
      </c>
      <c r="C64" s="190" t="s">
        <v>115</v>
      </c>
      <c r="D64" s="167" t="s">
        <v>11</v>
      </c>
      <c r="E64" s="169">
        <v>7.07</v>
      </c>
      <c r="F64" s="189">
        <v>2.79</v>
      </c>
      <c r="G64" s="171">
        <f t="shared" si="3"/>
        <v>19.72</v>
      </c>
      <c r="H64" s="172">
        <v>0.2637</v>
      </c>
      <c r="I64" s="173">
        <f t="shared" si="4"/>
        <v>3.52</v>
      </c>
      <c r="J64" s="174">
        <f>TRUNC(E64*I64,2)</f>
        <v>24.88</v>
      </c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</row>
    <row r="65" spans="1:221" s="15" customFormat="1" ht="39">
      <c r="A65" s="166" t="s">
        <v>178</v>
      </c>
      <c r="B65" s="167">
        <v>88486</v>
      </c>
      <c r="C65" s="190" t="s">
        <v>116</v>
      </c>
      <c r="D65" s="167" t="s">
        <v>11</v>
      </c>
      <c r="E65" s="169">
        <v>7.07</v>
      </c>
      <c r="F65" s="189">
        <v>8.99</v>
      </c>
      <c r="G65" s="171">
        <f t="shared" si="3"/>
        <v>63.55</v>
      </c>
      <c r="H65" s="172">
        <v>0.2637</v>
      </c>
      <c r="I65" s="173">
        <f t="shared" si="4"/>
        <v>11.36</v>
      </c>
      <c r="J65" s="174">
        <f>TRUNC(E65*I65,2)</f>
        <v>80.31</v>
      </c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</row>
    <row r="66" spans="1:221" s="15" customFormat="1" ht="39">
      <c r="A66" s="166" t="s">
        <v>179</v>
      </c>
      <c r="B66" s="167">
        <v>88489</v>
      </c>
      <c r="C66" s="190" t="s">
        <v>220</v>
      </c>
      <c r="D66" s="167" t="s">
        <v>11</v>
      </c>
      <c r="E66" s="169">
        <v>53.4</v>
      </c>
      <c r="F66" s="189">
        <v>10.16</v>
      </c>
      <c r="G66" s="171">
        <f>TRUNC(E66*F66,2)</f>
        <v>542.54</v>
      </c>
      <c r="H66" s="172">
        <v>0.2637</v>
      </c>
      <c r="I66" s="173">
        <f>TRUNC(F66*H66,2)+F66</f>
        <v>12.83</v>
      </c>
      <c r="J66" s="174">
        <f>TRUNC(E66*I66,2)</f>
        <v>685.12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</row>
    <row r="67" spans="1:221" s="15" customFormat="1" ht="26.25">
      <c r="A67" s="166" t="s">
        <v>222</v>
      </c>
      <c r="B67" s="167">
        <v>88483</v>
      </c>
      <c r="C67" s="190" t="s">
        <v>221</v>
      </c>
      <c r="D67" s="167" t="s">
        <v>11</v>
      </c>
      <c r="E67" s="169">
        <v>53.4</v>
      </c>
      <c r="F67" s="189">
        <v>2.56</v>
      </c>
      <c r="G67" s="171">
        <f>TRUNC(E67*F67,2)</f>
        <v>136.7</v>
      </c>
      <c r="H67" s="172">
        <v>0.2637</v>
      </c>
      <c r="I67" s="173">
        <f>TRUNC(F67*H67,2)+F67</f>
        <v>3.23</v>
      </c>
      <c r="J67" s="174">
        <f>TRUNC(E67*I67,2)</f>
        <v>172.48</v>
      </c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</row>
    <row r="68" spans="1:221" s="15" customFormat="1" ht="15">
      <c r="A68" s="324" t="s">
        <v>133</v>
      </c>
      <c r="B68" s="326"/>
      <c r="C68" s="323" t="s">
        <v>165</v>
      </c>
      <c r="D68" s="167"/>
      <c r="E68" s="169"/>
      <c r="F68" s="189"/>
      <c r="G68" s="171"/>
      <c r="H68" s="172"/>
      <c r="I68" s="173"/>
      <c r="J68" s="17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</row>
    <row r="69" spans="1:221" s="15" customFormat="1" ht="15">
      <c r="A69" s="166" t="s">
        <v>167</v>
      </c>
      <c r="B69" s="167" t="s">
        <v>247</v>
      </c>
      <c r="C69" s="190" t="s">
        <v>281</v>
      </c>
      <c r="D69" s="167" t="s">
        <v>166</v>
      </c>
      <c r="E69" s="169">
        <v>2</v>
      </c>
      <c r="F69" s="189">
        <v>794.62</v>
      </c>
      <c r="G69" s="171">
        <f>TRUNC(E69*F69,2)</f>
        <v>1589.24</v>
      </c>
      <c r="H69" s="172">
        <v>0.2637</v>
      </c>
      <c r="I69" s="173">
        <f>TRUNC(F69*H69,2)+F69</f>
        <v>1004.16</v>
      </c>
      <c r="J69" s="174">
        <f>TRUNC(E69*I69,2)</f>
        <v>2008.32</v>
      </c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</row>
    <row r="70" spans="1:221" s="15" customFormat="1" ht="26.25">
      <c r="A70" s="166" t="s">
        <v>168</v>
      </c>
      <c r="B70" s="167" t="s">
        <v>248</v>
      </c>
      <c r="C70" s="190" t="s">
        <v>282</v>
      </c>
      <c r="D70" s="167" t="s">
        <v>166</v>
      </c>
      <c r="E70" s="169">
        <v>2</v>
      </c>
      <c r="F70" s="189">
        <v>640.31</v>
      </c>
      <c r="G70" s="171">
        <f>TRUNC(E70*F70,2)</f>
        <v>1280.62</v>
      </c>
      <c r="H70" s="172">
        <v>0.2637</v>
      </c>
      <c r="I70" s="173">
        <f>TRUNC(F70*H70,2)+F70</f>
        <v>809.15</v>
      </c>
      <c r="J70" s="174">
        <f>TRUNC(E70*I70,2)</f>
        <v>1618.3</v>
      </c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</row>
    <row r="71" spans="1:221" s="15" customFormat="1" ht="27.75" customHeight="1">
      <c r="A71" s="166" t="s">
        <v>169</v>
      </c>
      <c r="B71" s="167" t="s">
        <v>249</v>
      </c>
      <c r="C71" s="190" t="s">
        <v>283</v>
      </c>
      <c r="D71" s="167" t="s">
        <v>145</v>
      </c>
      <c r="E71" s="169">
        <v>2</v>
      </c>
      <c r="F71" s="189">
        <v>20.33</v>
      </c>
      <c r="G71" s="171">
        <f>TRUNC(E71*F71,2)</f>
        <v>40.66</v>
      </c>
      <c r="H71" s="172">
        <v>0.2637</v>
      </c>
      <c r="I71" s="173">
        <f>TRUNC(F71*H71,2)+F71</f>
        <v>25.689999999999998</v>
      </c>
      <c r="J71" s="174">
        <f>TRUNC(E71*I71,2)</f>
        <v>51.38</v>
      </c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</row>
    <row r="72" spans="1:221" s="15" customFormat="1" ht="15">
      <c r="A72" s="328" t="s">
        <v>134</v>
      </c>
      <c r="B72" s="329">
        <v>9537</v>
      </c>
      <c r="C72" s="330" t="s">
        <v>44</v>
      </c>
      <c r="D72" s="167" t="s">
        <v>11</v>
      </c>
      <c r="E72" s="201">
        <v>7.07</v>
      </c>
      <c r="F72" s="189">
        <v>2.61</v>
      </c>
      <c r="G72" s="171">
        <f t="shared" si="3"/>
        <v>18.45</v>
      </c>
      <c r="H72" s="172">
        <v>0.2637</v>
      </c>
      <c r="I72" s="173">
        <f t="shared" si="4"/>
        <v>3.29</v>
      </c>
      <c r="J72" s="174">
        <f>TRUNC(E72*I72,2)</f>
        <v>23.26</v>
      </c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</row>
    <row r="73" spans="1:221" s="15" customFormat="1" ht="15">
      <c r="A73" s="166"/>
      <c r="B73" s="167"/>
      <c r="C73" s="192" t="s">
        <v>82</v>
      </c>
      <c r="D73" s="191"/>
      <c r="E73" s="169"/>
      <c r="F73" s="171"/>
      <c r="G73" s="171"/>
      <c r="H73" s="172"/>
      <c r="I73" s="173"/>
      <c r="J73" s="17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</row>
    <row r="74" spans="1:221" s="15" customFormat="1" ht="15">
      <c r="A74" s="193" t="s">
        <v>57</v>
      </c>
      <c r="B74" s="194"/>
      <c r="C74" s="195" t="s">
        <v>213</v>
      </c>
      <c r="D74" s="194"/>
      <c r="E74" s="196"/>
      <c r="F74" s="197"/>
      <c r="G74" s="336">
        <f>SUM(G75:G98)</f>
        <v>161662.90999999997</v>
      </c>
      <c r="H74" s="198"/>
      <c r="I74" s="199"/>
      <c r="J74" s="442">
        <f>SUM(J75:J99)</f>
        <v>204270.37</v>
      </c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</row>
    <row r="75" spans="1:221" s="15" customFormat="1" ht="15">
      <c r="A75" s="331" t="s">
        <v>58</v>
      </c>
      <c r="B75" s="210"/>
      <c r="C75" s="335" t="s">
        <v>55</v>
      </c>
      <c r="D75" s="167"/>
      <c r="E75" s="201"/>
      <c r="F75" s="189"/>
      <c r="G75" s="202"/>
      <c r="H75" s="172"/>
      <c r="I75" s="173"/>
      <c r="J75" s="174"/>
      <c r="K75" s="14"/>
      <c r="L75" s="14"/>
      <c r="M75" s="105"/>
      <c r="N75" s="14"/>
      <c r="O75" s="14"/>
      <c r="P75" s="14"/>
      <c r="Q75" s="14"/>
      <c r="R75" s="315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</row>
    <row r="76" spans="1:221" s="15" customFormat="1" ht="15.75" thickBot="1">
      <c r="A76" s="430" t="s">
        <v>298</v>
      </c>
      <c r="B76" s="431" t="s">
        <v>225</v>
      </c>
      <c r="C76" s="432" t="s">
        <v>284</v>
      </c>
      <c r="D76" s="420" t="s">
        <v>11</v>
      </c>
      <c r="E76" s="433">
        <v>285.47</v>
      </c>
      <c r="F76" s="426">
        <v>19.63</v>
      </c>
      <c r="G76" s="434">
        <f>TRUNC(E76*F76,2)</f>
        <v>5603.77</v>
      </c>
      <c r="H76" s="422">
        <v>0.2637</v>
      </c>
      <c r="I76" s="423">
        <f>TRUNC(F76*H76,2)+F76</f>
        <v>24.799999999999997</v>
      </c>
      <c r="J76" s="424">
        <f>TRUNC(E76*I76,2)+0.01</f>
        <v>7079.66</v>
      </c>
      <c r="K76" s="14"/>
      <c r="L76" s="14"/>
      <c r="M76" s="105"/>
      <c r="N76" s="14"/>
      <c r="O76" s="14"/>
      <c r="P76" s="14"/>
      <c r="Q76" s="14"/>
      <c r="R76" s="315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</row>
    <row r="77" spans="1:221" s="15" customFormat="1" ht="42.75" customHeight="1" thickTop="1">
      <c r="A77" s="427" t="s">
        <v>180</v>
      </c>
      <c r="B77" s="396">
        <v>97624</v>
      </c>
      <c r="C77" s="428" t="s">
        <v>85</v>
      </c>
      <c r="D77" s="416" t="s">
        <v>42</v>
      </c>
      <c r="E77" s="398">
        <v>14.67</v>
      </c>
      <c r="F77" s="400">
        <v>85.81</v>
      </c>
      <c r="G77" s="429">
        <f>TRUNC(E77*F77,2)</f>
        <v>1258.83</v>
      </c>
      <c r="H77" s="401">
        <v>0.2637</v>
      </c>
      <c r="I77" s="402">
        <f>TRUNC(F77*H77,2)+F77</f>
        <v>108.43</v>
      </c>
      <c r="J77" s="403">
        <f>TRUNC(E77*I77,2)+0.01</f>
        <v>1590.67</v>
      </c>
      <c r="K77" s="14"/>
      <c r="L77" s="14"/>
      <c r="M77" s="105"/>
      <c r="N77" s="14"/>
      <c r="O77" s="14"/>
      <c r="P77" s="14"/>
      <c r="Q77" s="14"/>
      <c r="R77" s="315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</row>
    <row r="78" spans="1:221" s="15" customFormat="1" ht="29.25" customHeight="1">
      <c r="A78" s="186" t="s">
        <v>181</v>
      </c>
      <c r="B78" s="167" t="s">
        <v>223</v>
      </c>
      <c r="C78" s="188" t="s">
        <v>285</v>
      </c>
      <c r="D78" s="167" t="s">
        <v>11</v>
      </c>
      <c r="E78" s="169">
        <v>279.71999999999997</v>
      </c>
      <c r="F78" s="171">
        <v>8.45</v>
      </c>
      <c r="G78" s="202">
        <f>TRUNC(E78*F78,2)</f>
        <v>2363.63</v>
      </c>
      <c r="H78" s="172">
        <v>0.2637</v>
      </c>
      <c r="I78" s="173">
        <f>TRUNC(F78*H78,2)+F78</f>
        <v>10.67</v>
      </c>
      <c r="J78" s="174">
        <f>TRUNC(E78*I78,2)+0.01</f>
        <v>2984.6200000000003</v>
      </c>
      <c r="K78" s="14"/>
      <c r="L78" s="14"/>
      <c r="M78" s="105"/>
      <c r="N78" s="14"/>
      <c r="O78" s="14"/>
      <c r="P78" s="14"/>
      <c r="Q78" s="14"/>
      <c r="R78" s="315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</row>
    <row r="79" spans="1:221" s="15" customFormat="1" ht="39">
      <c r="A79" s="186" t="s">
        <v>181</v>
      </c>
      <c r="B79" s="167" t="s">
        <v>226</v>
      </c>
      <c r="C79" s="190" t="s">
        <v>81</v>
      </c>
      <c r="D79" s="191" t="s">
        <v>42</v>
      </c>
      <c r="E79" s="169">
        <v>54.73</v>
      </c>
      <c r="F79" s="171">
        <v>84.53</v>
      </c>
      <c r="G79" s="171">
        <f>TRUNC(E79*F79,2)</f>
        <v>4626.32</v>
      </c>
      <c r="H79" s="172">
        <v>0.2637</v>
      </c>
      <c r="I79" s="173">
        <f>TRUNC(F79*H79,2)+F79</f>
        <v>106.82</v>
      </c>
      <c r="J79" s="174">
        <f>TRUNC(E79*I79,2)</f>
        <v>5846.25</v>
      </c>
      <c r="K79" s="14"/>
      <c r="L79" s="14"/>
      <c r="M79" s="105"/>
      <c r="N79" s="14"/>
      <c r="O79" s="14"/>
      <c r="P79" s="14"/>
      <c r="Q79" s="14"/>
      <c r="R79" s="315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</row>
    <row r="80" spans="1:221" s="15" customFormat="1" ht="15">
      <c r="A80" s="331" t="s">
        <v>118</v>
      </c>
      <c r="B80" s="210"/>
      <c r="C80" s="323" t="s">
        <v>182</v>
      </c>
      <c r="D80" s="167"/>
      <c r="E80" s="169"/>
      <c r="F80" s="171"/>
      <c r="G80" s="202"/>
      <c r="H80" s="172"/>
      <c r="I80" s="173"/>
      <c r="J80" s="174"/>
      <c r="K80" s="14"/>
      <c r="L80" s="14"/>
      <c r="M80" s="105"/>
      <c r="N80" s="14"/>
      <c r="O80" s="14"/>
      <c r="P80" s="14"/>
      <c r="Q80" s="14"/>
      <c r="R80" s="315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</row>
    <row r="81" spans="1:221" s="15" customFormat="1" ht="26.25">
      <c r="A81" s="331" t="s">
        <v>192</v>
      </c>
      <c r="B81" s="210">
        <v>98229</v>
      </c>
      <c r="C81" s="327" t="s">
        <v>211</v>
      </c>
      <c r="D81" s="167" t="s">
        <v>5</v>
      </c>
      <c r="E81" s="169">
        <v>126</v>
      </c>
      <c r="F81" s="171">
        <v>64.18</v>
      </c>
      <c r="G81" s="171">
        <f>TRUNC(E81*F81,2)</f>
        <v>8086.68</v>
      </c>
      <c r="H81" s="172">
        <v>0.2637</v>
      </c>
      <c r="I81" s="173">
        <f>TRUNC(F81*H81,2)+F81</f>
        <v>81.10000000000001</v>
      </c>
      <c r="J81" s="174">
        <f>TRUNC(E81*I81,2)</f>
        <v>10218.6</v>
      </c>
      <c r="K81" s="14"/>
      <c r="L81" s="14"/>
      <c r="M81" s="105"/>
      <c r="N81" s="14"/>
      <c r="O81" s="14"/>
      <c r="P81" s="14"/>
      <c r="Q81" s="14"/>
      <c r="R81" s="315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</row>
    <row r="82" spans="1:221" s="15" customFormat="1" ht="26.25">
      <c r="A82" s="186" t="s">
        <v>192</v>
      </c>
      <c r="B82" s="210">
        <v>96527</v>
      </c>
      <c r="C82" s="190" t="s">
        <v>183</v>
      </c>
      <c r="D82" s="191" t="s">
        <v>42</v>
      </c>
      <c r="E82" s="169">
        <v>16.71</v>
      </c>
      <c r="F82" s="171">
        <v>103.08</v>
      </c>
      <c r="G82" s="202">
        <f aca="true" t="shared" si="7" ref="G82:G90">TRUNC(E82*F82,2)</f>
        <v>1722.46</v>
      </c>
      <c r="H82" s="172">
        <v>0.2637</v>
      </c>
      <c r="I82" s="173">
        <f aca="true" t="shared" si="8" ref="I82:I90">TRUNC(F82*H82,2)+F82</f>
        <v>130.26</v>
      </c>
      <c r="J82" s="174">
        <f aca="true" t="shared" si="9" ref="J82:J90">TRUNC(E82*I82,2)+0.01</f>
        <v>2176.65</v>
      </c>
      <c r="K82" s="14"/>
      <c r="L82" s="14"/>
      <c r="M82" s="105"/>
      <c r="N82" s="14"/>
      <c r="O82" s="14"/>
      <c r="P82" s="14"/>
      <c r="Q82" s="14"/>
      <c r="R82" s="315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</row>
    <row r="83" spans="1:221" s="15" customFormat="1" ht="15">
      <c r="A83" s="186" t="s">
        <v>193</v>
      </c>
      <c r="B83" s="210">
        <v>96995</v>
      </c>
      <c r="C83" s="190" t="s">
        <v>184</v>
      </c>
      <c r="D83" s="191" t="s">
        <v>42</v>
      </c>
      <c r="E83" s="169">
        <v>1.86</v>
      </c>
      <c r="F83" s="171">
        <v>42.31</v>
      </c>
      <c r="G83" s="202">
        <f t="shared" si="7"/>
        <v>78.69</v>
      </c>
      <c r="H83" s="172">
        <v>0.2637</v>
      </c>
      <c r="I83" s="173">
        <f t="shared" si="8"/>
        <v>53.46</v>
      </c>
      <c r="J83" s="174">
        <f t="shared" si="9"/>
        <v>99.44000000000001</v>
      </c>
      <c r="K83" s="14"/>
      <c r="L83" s="14"/>
      <c r="M83" s="105"/>
      <c r="N83" s="14"/>
      <c r="O83" s="14"/>
      <c r="P83" s="14"/>
      <c r="Q83" s="14"/>
      <c r="R83" s="315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</row>
    <row r="84" spans="1:221" s="15" customFormat="1" ht="39">
      <c r="A84" s="186" t="s">
        <v>194</v>
      </c>
      <c r="B84" s="210">
        <v>94962</v>
      </c>
      <c r="C84" s="190" t="s">
        <v>191</v>
      </c>
      <c r="D84" s="191" t="s">
        <v>42</v>
      </c>
      <c r="E84" s="169">
        <v>1.86</v>
      </c>
      <c r="F84" s="171">
        <v>232.28</v>
      </c>
      <c r="G84" s="202">
        <f t="shared" si="7"/>
        <v>432.04</v>
      </c>
      <c r="H84" s="172">
        <v>0.2637</v>
      </c>
      <c r="I84" s="173">
        <f t="shared" si="8"/>
        <v>293.53</v>
      </c>
      <c r="J84" s="174">
        <f t="shared" si="9"/>
        <v>545.97</v>
      </c>
      <c r="K84" s="14"/>
      <c r="L84" s="14"/>
      <c r="M84" s="105"/>
      <c r="N84" s="14"/>
      <c r="O84" s="14"/>
      <c r="P84" s="14"/>
      <c r="Q84" s="14"/>
      <c r="R84" s="315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</row>
    <row r="85" spans="1:221" s="15" customFormat="1" ht="39">
      <c r="A85" s="186" t="s">
        <v>195</v>
      </c>
      <c r="B85" s="210">
        <v>96530</v>
      </c>
      <c r="C85" s="190" t="s">
        <v>185</v>
      </c>
      <c r="D85" s="167" t="s">
        <v>11</v>
      </c>
      <c r="E85" s="169">
        <v>148.56</v>
      </c>
      <c r="F85" s="171">
        <v>90.79</v>
      </c>
      <c r="G85" s="202">
        <f t="shared" si="7"/>
        <v>13487.76</v>
      </c>
      <c r="H85" s="172">
        <v>0.2637</v>
      </c>
      <c r="I85" s="173">
        <f t="shared" si="8"/>
        <v>114.73</v>
      </c>
      <c r="J85" s="174">
        <f t="shared" si="9"/>
        <v>17044.289999999997</v>
      </c>
      <c r="K85" s="14"/>
      <c r="L85" s="14"/>
      <c r="M85" s="105"/>
      <c r="N85" s="14"/>
      <c r="O85" s="14"/>
      <c r="P85" s="14"/>
      <c r="Q85" s="14"/>
      <c r="R85" s="315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</row>
    <row r="86" spans="1:221" s="15" customFormat="1" ht="26.25">
      <c r="A86" s="186" t="s">
        <v>196</v>
      </c>
      <c r="B86" s="210">
        <v>92915</v>
      </c>
      <c r="C86" s="190" t="s">
        <v>224</v>
      </c>
      <c r="D86" s="167" t="s">
        <v>78</v>
      </c>
      <c r="E86" s="169">
        <v>240.89</v>
      </c>
      <c r="F86" s="171">
        <v>10.17</v>
      </c>
      <c r="G86" s="202">
        <f t="shared" si="7"/>
        <v>2449.85</v>
      </c>
      <c r="H86" s="172">
        <v>0.2637</v>
      </c>
      <c r="I86" s="173">
        <f t="shared" si="8"/>
        <v>12.85</v>
      </c>
      <c r="J86" s="174">
        <f t="shared" si="9"/>
        <v>3095.44</v>
      </c>
      <c r="K86" s="14"/>
      <c r="L86" s="14"/>
      <c r="M86" s="105"/>
      <c r="N86" s="14"/>
      <c r="O86" s="14"/>
      <c r="P86" s="14"/>
      <c r="Q86" s="14"/>
      <c r="R86" s="315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</row>
    <row r="87" spans="1:221" s="15" customFormat="1" ht="39">
      <c r="A87" s="186" t="s">
        <v>197</v>
      </c>
      <c r="B87" s="210">
        <v>96546</v>
      </c>
      <c r="C87" s="190" t="s">
        <v>186</v>
      </c>
      <c r="D87" s="167" t="s">
        <v>78</v>
      </c>
      <c r="E87" s="169">
        <v>643.4505000000001</v>
      </c>
      <c r="F87" s="171">
        <v>7.2</v>
      </c>
      <c r="G87" s="202">
        <f t="shared" si="7"/>
        <v>4632.84</v>
      </c>
      <c r="H87" s="172">
        <v>0.2637</v>
      </c>
      <c r="I87" s="173">
        <f t="shared" si="8"/>
        <v>9.09</v>
      </c>
      <c r="J87" s="174">
        <f t="shared" si="9"/>
        <v>5848.97</v>
      </c>
      <c r="K87" s="14"/>
      <c r="L87" s="14"/>
      <c r="M87" s="105"/>
      <c r="N87" s="14"/>
      <c r="O87" s="14"/>
      <c r="P87" s="14"/>
      <c r="Q87" s="14"/>
      <c r="R87" s="315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</row>
    <row r="88" spans="1:221" s="15" customFormat="1" ht="15">
      <c r="A88" s="186" t="s">
        <v>198</v>
      </c>
      <c r="B88" s="210" t="s">
        <v>187</v>
      </c>
      <c r="C88" s="190" t="s">
        <v>188</v>
      </c>
      <c r="D88" s="191" t="s">
        <v>42</v>
      </c>
      <c r="E88" s="169">
        <v>14.86</v>
      </c>
      <c r="F88" s="171">
        <v>113.72</v>
      </c>
      <c r="G88" s="202">
        <f t="shared" si="7"/>
        <v>1689.87</v>
      </c>
      <c r="H88" s="172">
        <v>0.2637</v>
      </c>
      <c r="I88" s="173">
        <f t="shared" si="8"/>
        <v>143.7</v>
      </c>
      <c r="J88" s="174">
        <f t="shared" si="9"/>
        <v>2135.3900000000003</v>
      </c>
      <c r="K88" s="14"/>
      <c r="L88" s="14"/>
      <c r="M88" s="105"/>
      <c r="N88" s="14"/>
      <c r="O88" s="14"/>
      <c r="P88" s="14"/>
      <c r="Q88" s="14"/>
      <c r="R88" s="315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</row>
    <row r="89" spans="1:221" s="15" customFormat="1" ht="39">
      <c r="A89" s="186" t="s">
        <v>199</v>
      </c>
      <c r="B89" s="210">
        <v>92874</v>
      </c>
      <c r="C89" s="190" t="s">
        <v>189</v>
      </c>
      <c r="D89" s="191" t="s">
        <v>42</v>
      </c>
      <c r="E89" s="169">
        <v>14.86</v>
      </c>
      <c r="F89" s="171">
        <v>29.14</v>
      </c>
      <c r="G89" s="202">
        <f t="shared" si="7"/>
        <v>433.02</v>
      </c>
      <c r="H89" s="172">
        <v>0.2637</v>
      </c>
      <c r="I89" s="173">
        <f t="shared" si="8"/>
        <v>36.82</v>
      </c>
      <c r="J89" s="174">
        <f t="shared" si="9"/>
        <v>547.15</v>
      </c>
      <c r="K89" s="14"/>
      <c r="L89" s="14"/>
      <c r="M89" s="105"/>
      <c r="N89" s="14"/>
      <c r="O89" s="14"/>
      <c r="P89" s="14"/>
      <c r="Q89" s="14"/>
      <c r="R89" s="315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</row>
    <row r="90" spans="1:221" s="15" customFormat="1" ht="39">
      <c r="A90" s="186" t="s">
        <v>200</v>
      </c>
      <c r="B90" s="210">
        <v>94965</v>
      </c>
      <c r="C90" s="190" t="s">
        <v>190</v>
      </c>
      <c r="D90" s="191" t="s">
        <v>42</v>
      </c>
      <c r="E90" s="169">
        <v>14.86</v>
      </c>
      <c r="F90" s="171">
        <v>277.81</v>
      </c>
      <c r="G90" s="202">
        <f t="shared" si="7"/>
        <v>4128.25</v>
      </c>
      <c r="H90" s="172">
        <v>0.2637</v>
      </c>
      <c r="I90" s="173">
        <f t="shared" si="8"/>
        <v>351.06</v>
      </c>
      <c r="J90" s="174">
        <f t="shared" si="9"/>
        <v>5216.76</v>
      </c>
      <c r="K90" s="14"/>
      <c r="L90" s="14"/>
      <c r="M90" s="105"/>
      <c r="N90" s="14"/>
      <c r="O90" s="14"/>
      <c r="P90" s="14"/>
      <c r="Q90" s="14"/>
      <c r="R90" s="315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</row>
    <row r="91" spans="1:221" s="15" customFormat="1" ht="15">
      <c r="A91" s="331" t="s">
        <v>119</v>
      </c>
      <c r="B91" s="325"/>
      <c r="C91" s="323" t="s">
        <v>201</v>
      </c>
      <c r="D91" s="191"/>
      <c r="E91" s="169"/>
      <c r="F91" s="171"/>
      <c r="G91" s="202"/>
      <c r="H91" s="172"/>
      <c r="I91" s="173"/>
      <c r="J91" s="174"/>
      <c r="K91" s="14"/>
      <c r="L91" s="14"/>
      <c r="M91" s="105"/>
      <c r="N91" s="14"/>
      <c r="O91" s="14"/>
      <c r="P91" s="14"/>
      <c r="Q91" s="14"/>
      <c r="R91" s="315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</row>
    <row r="92" spans="1:221" s="15" customFormat="1" ht="70.5" customHeight="1">
      <c r="A92" s="186" t="s">
        <v>202</v>
      </c>
      <c r="B92" s="167">
        <v>87453</v>
      </c>
      <c r="C92" s="188" t="s">
        <v>261</v>
      </c>
      <c r="D92" s="167" t="s">
        <v>11</v>
      </c>
      <c r="E92" s="169">
        <v>79.14</v>
      </c>
      <c r="F92" s="171">
        <v>43.45</v>
      </c>
      <c r="G92" s="202">
        <f>TRUNC(E92*F92,2)</f>
        <v>3438.63</v>
      </c>
      <c r="H92" s="172">
        <v>0.2637</v>
      </c>
      <c r="I92" s="173">
        <f>TRUNC(F92*H92,2)+F92</f>
        <v>54.900000000000006</v>
      </c>
      <c r="J92" s="174">
        <f>TRUNC(E92*I92,2)+0.01</f>
        <v>4344.79</v>
      </c>
      <c r="K92" s="14"/>
      <c r="L92" s="14"/>
      <c r="M92" s="105"/>
      <c r="N92" s="14"/>
      <c r="O92" s="14"/>
      <c r="P92" s="14"/>
      <c r="Q92" s="14"/>
      <c r="R92" s="315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</row>
    <row r="93" spans="1:221" s="15" customFormat="1" ht="52.5" thickBot="1">
      <c r="A93" s="430" t="s">
        <v>203</v>
      </c>
      <c r="B93" s="420">
        <v>87878</v>
      </c>
      <c r="C93" s="419" t="s">
        <v>137</v>
      </c>
      <c r="D93" s="435" t="s">
        <v>11</v>
      </c>
      <c r="E93" s="298">
        <v>189.8686</v>
      </c>
      <c r="F93" s="426">
        <v>3.27</v>
      </c>
      <c r="G93" s="434">
        <f>TRUNC(E93*F93,2)</f>
        <v>620.87</v>
      </c>
      <c r="H93" s="422">
        <v>0.2637</v>
      </c>
      <c r="I93" s="423">
        <f>TRUNC(F93*H93,2)+F93</f>
        <v>4.13</v>
      </c>
      <c r="J93" s="424">
        <f>TRUNC(E93*I93,2)+0.01</f>
        <v>784.16</v>
      </c>
      <c r="K93" s="14"/>
      <c r="L93" s="14"/>
      <c r="M93" s="105"/>
      <c r="N93" s="14"/>
      <c r="O93" s="14"/>
      <c r="P93" s="14"/>
      <c r="Q93" s="14"/>
      <c r="R93" s="315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</row>
    <row r="94" spans="1:221" s="15" customFormat="1" ht="65.25" thickTop="1">
      <c r="A94" s="427" t="s">
        <v>204</v>
      </c>
      <c r="B94" s="396">
        <v>87792</v>
      </c>
      <c r="C94" s="428" t="s">
        <v>138</v>
      </c>
      <c r="D94" s="416" t="s">
        <v>11</v>
      </c>
      <c r="E94" s="398">
        <v>189.8686</v>
      </c>
      <c r="F94" s="400">
        <v>26.46</v>
      </c>
      <c r="G94" s="429">
        <f>TRUNC(E94*F94,2)</f>
        <v>5023.92</v>
      </c>
      <c r="H94" s="401">
        <v>0.2637</v>
      </c>
      <c r="I94" s="402">
        <f>TRUNC(F94*H94,2)+F94</f>
        <v>33.43</v>
      </c>
      <c r="J94" s="403">
        <f>TRUNC(E94*I94,2)+0.01</f>
        <v>6347.31</v>
      </c>
      <c r="K94" s="14"/>
      <c r="L94" s="14"/>
      <c r="M94" s="105"/>
      <c r="N94" s="14"/>
      <c r="O94" s="14"/>
      <c r="P94" s="14"/>
      <c r="Q94" s="14"/>
      <c r="R94" s="315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</row>
    <row r="95" spans="1:221" s="15" customFormat="1" ht="39">
      <c r="A95" s="186" t="s">
        <v>205</v>
      </c>
      <c r="B95" s="167">
        <v>88489</v>
      </c>
      <c r="C95" s="188" t="s">
        <v>139</v>
      </c>
      <c r="D95" s="191" t="s">
        <v>11</v>
      </c>
      <c r="E95" s="169">
        <v>189.8686</v>
      </c>
      <c r="F95" s="171">
        <v>10.16</v>
      </c>
      <c r="G95" s="202">
        <f>TRUNC(E95*F95,2)</f>
        <v>1929.06</v>
      </c>
      <c r="H95" s="172">
        <v>0.2637</v>
      </c>
      <c r="I95" s="173">
        <f>TRUNC(F95*H95,2)+F95</f>
        <v>12.83</v>
      </c>
      <c r="J95" s="174">
        <f>TRUNC(E95*I95,2)+0.01</f>
        <v>2436.0200000000004</v>
      </c>
      <c r="K95" s="14"/>
      <c r="L95" s="14"/>
      <c r="M95" s="105"/>
      <c r="N95" s="14"/>
      <c r="O95" s="14"/>
      <c r="P95" s="14"/>
      <c r="Q95" s="14"/>
      <c r="R95" s="315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</row>
    <row r="96" spans="1:221" s="15" customFormat="1" ht="15">
      <c r="A96" s="331" t="s">
        <v>120</v>
      </c>
      <c r="B96" s="326"/>
      <c r="C96" s="332" t="s">
        <v>206</v>
      </c>
      <c r="D96" s="191"/>
      <c r="E96" s="169"/>
      <c r="F96" s="374"/>
      <c r="G96" s="202"/>
      <c r="H96" s="172"/>
      <c r="I96" s="173"/>
      <c r="J96" s="174"/>
      <c r="K96" s="14"/>
      <c r="L96" s="14"/>
      <c r="M96" s="105"/>
      <c r="N96" s="14"/>
      <c r="O96" s="14"/>
      <c r="P96" s="14"/>
      <c r="Q96" s="14"/>
      <c r="R96" s="315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</row>
    <row r="97" spans="1:221" s="15" customFormat="1" ht="25.5">
      <c r="A97" s="186" t="s">
        <v>170</v>
      </c>
      <c r="B97" s="210" t="s">
        <v>289</v>
      </c>
      <c r="C97" s="413" t="s">
        <v>260</v>
      </c>
      <c r="D97" s="167" t="s">
        <v>11</v>
      </c>
      <c r="E97" s="373">
        <v>371.4</v>
      </c>
      <c r="F97" s="375">
        <v>184.08</v>
      </c>
      <c r="G97" s="213">
        <f>TRUNC(E97*F97,2)</f>
        <v>68367.31</v>
      </c>
      <c r="H97" s="172">
        <v>0.2637</v>
      </c>
      <c r="I97" s="173">
        <f>TRUNC(F97*H97,2)+F97</f>
        <v>232.62</v>
      </c>
      <c r="J97" s="174">
        <f>TRUNC(E97*I97,2)</f>
        <v>86395.06</v>
      </c>
      <c r="K97" s="14"/>
      <c r="L97" s="14"/>
      <c r="M97" s="105"/>
      <c r="N97" s="14"/>
      <c r="O97" s="14"/>
      <c r="P97" s="14"/>
      <c r="Q97" s="14"/>
      <c r="R97" s="315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</row>
    <row r="98" spans="1:221" s="15" customFormat="1" ht="15">
      <c r="A98" s="186" t="s">
        <v>171</v>
      </c>
      <c r="B98" s="210" t="s">
        <v>207</v>
      </c>
      <c r="C98" s="168" t="s">
        <v>208</v>
      </c>
      <c r="D98" s="167" t="s">
        <v>11</v>
      </c>
      <c r="E98" s="201">
        <v>1278.15</v>
      </c>
      <c r="F98" s="214">
        <v>24.48</v>
      </c>
      <c r="G98" s="171">
        <f>TRUNC(E98*F98,2)</f>
        <v>31289.11</v>
      </c>
      <c r="H98" s="172">
        <v>0.2637</v>
      </c>
      <c r="I98" s="173">
        <f>TRUNC(F98*H98,2)+F98</f>
        <v>30.93</v>
      </c>
      <c r="J98" s="174">
        <f>TRUNC(E98*I98,2)</f>
        <v>39533.17</v>
      </c>
      <c r="K98" s="14"/>
      <c r="L98" s="14"/>
      <c r="M98" s="105"/>
      <c r="N98" s="14"/>
      <c r="O98" s="14"/>
      <c r="P98" s="14"/>
      <c r="Q98" s="14"/>
      <c r="R98" s="315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</row>
    <row r="99" spans="1:221" s="15" customFormat="1" ht="15">
      <c r="A99" s="186"/>
      <c r="B99" s="167"/>
      <c r="C99" s="200" t="s">
        <v>82</v>
      </c>
      <c r="D99" s="167"/>
      <c r="E99" s="201"/>
      <c r="F99" s="189"/>
      <c r="G99" s="202"/>
      <c r="H99" s="172"/>
      <c r="I99" s="173"/>
      <c r="J99" s="174"/>
      <c r="K99" s="14"/>
      <c r="L99" s="14"/>
      <c r="M99" s="99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</row>
    <row r="100" spans="1:221" s="15" customFormat="1" ht="15">
      <c r="A100" s="203" t="s">
        <v>59</v>
      </c>
      <c r="B100" s="385"/>
      <c r="C100" s="317" t="s">
        <v>140</v>
      </c>
      <c r="D100" s="205"/>
      <c r="E100" s="206"/>
      <c r="F100" s="372"/>
      <c r="G100" s="207">
        <f>SUM(G101:G105)</f>
        <v>6095.4400000000005</v>
      </c>
      <c r="H100" s="206"/>
      <c r="I100" s="206"/>
      <c r="J100" s="208">
        <f>SUM(J101:J105)</f>
        <v>7700.48</v>
      </c>
      <c r="K100" s="14"/>
      <c r="L100" s="14"/>
      <c r="M100" s="99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</row>
    <row r="101" spans="1:221" s="15" customFormat="1" ht="29.25" customHeight="1">
      <c r="A101" s="383" t="s">
        <v>62</v>
      </c>
      <c r="B101" s="386" t="s">
        <v>252</v>
      </c>
      <c r="C101" s="384" t="s">
        <v>286</v>
      </c>
      <c r="D101" s="210" t="s">
        <v>46</v>
      </c>
      <c r="E101" s="371">
        <v>4</v>
      </c>
      <c r="F101" s="368">
        <v>631.62</v>
      </c>
      <c r="G101" s="370">
        <f>TRUNC(E101*F101,2)</f>
        <v>2526.48</v>
      </c>
      <c r="H101" s="172">
        <v>0.2637</v>
      </c>
      <c r="I101" s="173">
        <f>TRUNC(F101*H101,2)+F101</f>
        <v>798.1700000000001</v>
      </c>
      <c r="J101" s="174">
        <f>TRUNC(E101*I101,2)</f>
        <v>3192.68</v>
      </c>
      <c r="K101" s="14"/>
      <c r="L101" s="14"/>
      <c r="M101" s="99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  <c r="HK101" s="14"/>
      <c r="HL101" s="14"/>
      <c r="HM101" s="14"/>
    </row>
    <row r="102" spans="1:221" s="15" customFormat="1" ht="25.5">
      <c r="A102" s="186" t="s">
        <v>141</v>
      </c>
      <c r="B102" s="321" t="s">
        <v>227</v>
      </c>
      <c r="C102" s="333" t="s">
        <v>287</v>
      </c>
      <c r="D102" s="210" t="s">
        <v>46</v>
      </c>
      <c r="E102" s="201">
        <v>4</v>
      </c>
      <c r="F102" s="214">
        <v>373.72</v>
      </c>
      <c r="G102" s="171">
        <f>TRUNC(E102*F102,2)</f>
        <v>1494.88</v>
      </c>
      <c r="H102" s="172">
        <v>0.2637</v>
      </c>
      <c r="I102" s="173">
        <f>TRUNC(F102*H102,2)+F102</f>
        <v>472.26000000000005</v>
      </c>
      <c r="J102" s="174">
        <f>TRUNC(E102*I102,2)</f>
        <v>1889.04</v>
      </c>
      <c r="K102" s="14"/>
      <c r="L102" s="14"/>
      <c r="M102" s="99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  <c r="HH102" s="14"/>
      <c r="HI102" s="14"/>
      <c r="HJ102" s="14"/>
      <c r="HK102" s="14"/>
      <c r="HL102" s="14"/>
      <c r="HM102" s="14"/>
    </row>
    <row r="103" spans="1:221" s="15" customFormat="1" ht="38.25">
      <c r="A103" s="186" t="s">
        <v>142</v>
      </c>
      <c r="B103" s="210">
        <v>91854</v>
      </c>
      <c r="C103" s="334" t="s">
        <v>209</v>
      </c>
      <c r="D103" s="210" t="s">
        <v>5</v>
      </c>
      <c r="E103" s="201">
        <v>60</v>
      </c>
      <c r="F103" s="189">
        <v>6.86</v>
      </c>
      <c r="G103" s="171">
        <f>TRUNC(E103*F103,2)</f>
        <v>411.6</v>
      </c>
      <c r="H103" s="172">
        <v>0.2637</v>
      </c>
      <c r="I103" s="173">
        <f>TRUNC(F103*H103,2)+F103</f>
        <v>8.66</v>
      </c>
      <c r="J103" s="174">
        <f>TRUNC(E103*I103,2)</f>
        <v>519.6</v>
      </c>
      <c r="K103" s="14"/>
      <c r="L103" s="14"/>
      <c r="M103" s="99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  <c r="GN103" s="14"/>
      <c r="GO103" s="14"/>
      <c r="GP103" s="14"/>
      <c r="GQ103" s="14"/>
      <c r="GR103" s="14"/>
      <c r="GS103" s="14"/>
      <c r="GT103" s="14"/>
      <c r="GU103" s="14"/>
      <c r="GV103" s="14"/>
      <c r="GW103" s="14"/>
      <c r="GX103" s="14"/>
      <c r="GY103" s="14"/>
      <c r="GZ103" s="14"/>
      <c r="HA103" s="14"/>
      <c r="HB103" s="14"/>
      <c r="HC103" s="14"/>
      <c r="HD103" s="14"/>
      <c r="HE103" s="14"/>
      <c r="HF103" s="14"/>
      <c r="HG103" s="14"/>
      <c r="HH103" s="14"/>
      <c r="HI103" s="14"/>
      <c r="HJ103" s="14"/>
      <c r="HK103" s="14"/>
      <c r="HL103" s="14"/>
      <c r="HM103" s="14"/>
    </row>
    <row r="104" spans="1:221" s="15" customFormat="1" ht="38.25">
      <c r="A104" s="186" t="s">
        <v>143</v>
      </c>
      <c r="B104" s="210">
        <v>91931</v>
      </c>
      <c r="C104" s="334" t="s">
        <v>210</v>
      </c>
      <c r="D104" s="210" t="s">
        <v>5</v>
      </c>
      <c r="E104" s="201">
        <v>180</v>
      </c>
      <c r="F104" s="189">
        <v>5.8</v>
      </c>
      <c r="G104" s="171">
        <f>TRUNC(E104*F104,2)</f>
        <v>1044</v>
      </c>
      <c r="H104" s="172">
        <v>0.2637</v>
      </c>
      <c r="I104" s="173">
        <f>TRUNC(F104*H104,2)+F104</f>
        <v>7.32</v>
      </c>
      <c r="J104" s="174">
        <f>TRUNC(E104*I104,2)</f>
        <v>1317.6</v>
      </c>
      <c r="K104" s="14"/>
      <c r="L104" s="14"/>
      <c r="M104" s="99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4"/>
    </row>
    <row r="105" spans="1:221" s="15" customFormat="1" ht="15">
      <c r="A105" s="186" t="s">
        <v>294</v>
      </c>
      <c r="B105" s="210" t="s">
        <v>253</v>
      </c>
      <c r="C105" s="334" t="s">
        <v>288</v>
      </c>
      <c r="D105" s="210" t="s">
        <v>46</v>
      </c>
      <c r="E105" s="201">
        <v>4</v>
      </c>
      <c r="F105" s="189">
        <v>154.62</v>
      </c>
      <c r="G105" s="202">
        <f>TRUNC(E105*F105,2)</f>
        <v>618.48</v>
      </c>
      <c r="H105" s="172">
        <v>0.2637</v>
      </c>
      <c r="I105" s="173">
        <f>TRUNC(F105*H105,2)+F105</f>
        <v>195.39000000000001</v>
      </c>
      <c r="J105" s="174">
        <f>TRUNC(E105*I105,2)</f>
        <v>781.56</v>
      </c>
      <c r="K105" s="14"/>
      <c r="L105" s="14"/>
      <c r="M105" s="99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</row>
    <row r="106" spans="1:221" s="15" customFormat="1" ht="15">
      <c r="A106" s="186"/>
      <c r="B106" s="210"/>
      <c r="C106" s="334"/>
      <c r="D106" s="210"/>
      <c r="E106" s="201"/>
      <c r="F106" s="189"/>
      <c r="G106" s="202"/>
      <c r="H106" s="172"/>
      <c r="I106" s="173"/>
      <c r="J106" s="174"/>
      <c r="K106" s="14"/>
      <c r="L106" s="14"/>
      <c r="M106" s="99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  <c r="GM106" s="14"/>
      <c r="GN106" s="14"/>
      <c r="GO106" s="14"/>
      <c r="GP106" s="14"/>
      <c r="GQ106" s="14"/>
      <c r="GR106" s="14"/>
      <c r="GS106" s="14"/>
      <c r="GT106" s="14"/>
      <c r="GU106" s="14"/>
      <c r="GV106" s="14"/>
      <c r="GW106" s="14"/>
      <c r="GX106" s="14"/>
      <c r="GY106" s="14"/>
      <c r="GZ106" s="14"/>
      <c r="HA106" s="14"/>
      <c r="HB106" s="14"/>
      <c r="HC106" s="14"/>
      <c r="HD106" s="14"/>
      <c r="HE106" s="14"/>
      <c r="HF106" s="14"/>
      <c r="HG106" s="14"/>
      <c r="HH106" s="14"/>
      <c r="HI106" s="14"/>
      <c r="HJ106" s="14"/>
      <c r="HK106" s="14"/>
      <c r="HL106" s="14"/>
      <c r="HM106" s="14"/>
    </row>
    <row r="107" spans="1:221" s="15" customFormat="1" ht="15">
      <c r="A107" s="203" t="s">
        <v>59</v>
      </c>
      <c r="B107" s="204"/>
      <c r="C107" s="317" t="s">
        <v>43</v>
      </c>
      <c r="D107" s="205"/>
      <c r="E107" s="206"/>
      <c r="F107" s="206"/>
      <c r="G107" s="207">
        <f>SUM(G108:G110)</f>
        <v>12020.31</v>
      </c>
      <c r="H107" s="206"/>
      <c r="I107" s="206"/>
      <c r="J107" s="208">
        <f>SUM(J108:J110)</f>
        <v>15190.06</v>
      </c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  <c r="GM107" s="14"/>
      <c r="GN107" s="14"/>
      <c r="GO107" s="14"/>
      <c r="GP107" s="14"/>
      <c r="GQ107" s="14"/>
      <c r="GR107" s="14"/>
      <c r="GS107" s="14"/>
      <c r="GT107" s="14"/>
      <c r="GU107" s="14"/>
      <c r="GV107" s="14"/>
      <c r="GW107" s="14"/>
      <c r="GX107" s="14"/>
      <c r="GY107" s="14"/>
      <c r="GZ107" s="14"/>
      <c r="HA107" s="14"/>
      <c r="HB107" s="14"/>
      <c r="HC107" s="14"/>
      <c r="HD107" s="14"/>
      <c r="HE107" s="14"/>
      <c r="HF107" s="14"/>
      <c r="HG107" s="14"/>
      <c r="HH107" s="14"/>
      <c r="HI107" s="14"/>
      <c r="HJ107" s="14"/>
      <c r="HK107" s="14"/>
      <c r="HL107" s="14"/>
      <c r="HM107" s="14"/>
    </row>
    <row r="108" spans="1:221" s="15" customFormat="1" ht="15">
      <c r="A108" s="186"/>
      <c r="B108" s="167"/>
      <c r="C108" s="316"/>
      <c r="D108" s="167"/>
      <c r="E108" s="201"/>
      <c r="F108" s="209"/>
      <c r="G108" s="202"/>
      <c r="H108" s="172"/>
      <c r="I108" s="173"/>
      <c r="J108" s="17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</row>
    <row r="109" spans="1:221" s="15" customFormat="1" ht="15">
      <c r="A109" s="186" t="s">
        <v>62</v>
      </c>
      <c r="B109" s="167" t="s">
        <v>259</v>
      </c>
      <c r="C109" s="168" t="s">
        <v>52</v>
      </c>
      <c r="D109" s="210" t="s">
        <v>46</v>
      </c>
      <c r="E109" s="211">
        <v>1</v>
      </c>
      <c r="F109" s="212">
        <f>CPU03!G26</f>
        <v>12020.31</v>
      </c>
      <c r="G109" s="213">
        <f>TRUNC(E109*F109,2)</f>
        <v>12020.31</v>
      </c>
      <c r="H109" s="172">
        <v>0.2637</v>
      </c>
      <c r="I109" s="173">
        <f>TRUNC(F109*H109,2)+F109</f>
        <v>15190.06</v>
      </c>
      <c r="J109" s="174">
        <f>TRUNC(E109*I109,2)</f>
        <v>15190.06</v>
      </c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  <c r="GM109" s="14"/>
      <c r="GN109" s="14"/>
      <c r="GO109" s="14"/>
      <c r="GP109" s="14"/>
      <c r="GQ109" s="14"/>
      <c r="GR109" s="14"/>
      <c r="GS109" s="14"/>
      <c r="GT109" s="14"/>
      <c r="GU109" s="14"/>
      <c r="GV109" s="14"/>
      <c r="GW109" s="14"/>
      <c r="GX109" s="14"/>
      <c r="GY109" s="14"/>
      <c r="GZ109" s="14"/>
      <c r="HA109" s="14"/>
      <c r="HB109" s="14"/>
      <c r="HC109" s="14"/>
      <c r="HD109" s="14"/>
      <c r="HE109" s="14"/>
      <c r="HF109" s="14"/>
      <c r="HG109" s="14"/>
      <c r="HH109" s="14"/>
      <c r="HI109" s="14"/>
      <c r="HJ109" s="14"/>
      <c r="HK109" s="14"/>
      <c r="HL109" s="14"/>
      <c r="HM109" s="14"/>
    </row>
    <row r="110" spans="1:221" s="15" customFormat="1" ht="15">
      <c r="A110" s="186"/>
      <c r="B110" s="167"/>
      <c r="C110" s="200"/>
      <c r="D110" s="200"/>
      <c r="E110" s="171"/>
      <c r="F110" s="214"/>
      <c r="G110" s="202"/>
      <c r="H110" s="172"/>
      <c r="I110" s="173"/>
      <c r="J110" s="174">
        <f>TRUNC(E110*I110,2)</f>
        <v>0</v>
      </c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  <c r="GW110" s="14"/>
      <c r="GX110" s="14"/>
      <c r="GY110" s="14"/>
      <c r="GZ110" s="14"/>
      <c r="HA110" s="14"/>
      <c r="HB110" s="14"/>
      <c r="HC110" s="14"/>
      <c r="HD110" s="14"/>
      <c r="HE110" s="14"/>
      <c r="HF110" s="14"/>
      <c r="HG110" s="14"/>
      <c r="HH110" s="14"/>
      <c r="HI110" s="14"/>
      <c r="HJ110" s="14"/>
      <c r="HK110" s="14"/>
      <c r="HL110" s="14"/>
      <c r="HM110" s="14"/>
    </row>
    <row r="111" spans="1:221" s="2" customFormat="1" ht="15">
      <c r="A111" s="215"/>
      <c r="B111" s="216"/>
      <c r="C111" s="217" t="s">
        <v>17</v>
      </c>
      <c r="D111" s="216"/>
      <c r="E111" s="218"/>
      <c r="F111" s="218"/>
      <c r="G111" s="219">
        <f>G107+G100+G74+G31+G20+G16+G13</f>
        <v>230709.68999999997</v>
      </c>
      <c r="H111" s="415"/>
      <c r="I111" s="219"/>
      <c r="J111" s="339">
        <f>J107+J100+J74+J31+J20+J16+J13</f>
        <v>291520</v>
      </c>
      <c r="K111" s="1"/>
      <c r="L111" s="95"/>
      <c r="M111" s="57"/>
      <c r="N111" s="26"/>
      <c r="O111" s="57"/>
      <c r="P111" s="57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</row>
    <row r="112" spans="1:221" s="2" customFormat="1" ht="15">
      <c r="A112" s="166"/>
      <c r="B112" s="167"/>
      <c r="C112" s="200"/>
      <c r="D112" s="167"/>
      <c r="E112" s="169"/>
      <c r="F112" s="169"/>
      <c r="G112" s="169"/>
      <c r="H112" s="220"/>
      <c r="I112" s="169"/>
      <c r="J112" s="221"/>
      <c r="K112" s="57"/>
      <c r="L112" s="96"/>
      <c r="M112" s="57"/>
      <c r="N112" s="57"/>
      <c r="O112" s="57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</row>
    <row r="113" spans="1:221" s="2" customFormat="1" ht="15">
      <c r="A113" s="222"/>
      <c r="B113" s="223" t="s">
        <v>36</v>
      </c>
      <c r="C113" s="224"/>
      <c r="D113" s="225"/>
      <c r="E113" s="226"/>
      <c r="F113" s="226"/>
      <c r="G113" s="226"/>
      <c r="H113" s="227"/>
      <c r="I113" s="226"/>
      <c r="J113" s="228"/>
      <c r="K113" s="1"/>
      <c r="L113" s="1"/>
      <c r="M113" s="1"/>
      <c r="N113" s="57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</row>
    <row r="114" spans="1:221" s="2" customFormat="1" ht="15">
      <c r="A114" s="229"/>
      <c r="B114" s="230" t="s">
        <v>7</v>
      </c>
      <c r="C114" s="231"/>
      <c r="D114" s="231"/>
      <c r="E114" s="231"/>
      <c r="F114" s="231"/>
      <c r="G114" s="363"/>
      <c r="H114" s="232"/>
      <c r="I114" s="233"/>
      <c r="J114" s="234"/>
      <c r="K114" s="1"/>
      <c r="L114" s="1"/>
      <c r="M114" s="57"/>
      <c r="N114" s="1"/>
      <c r="O114" s="57"/>
      <c r="P114" s="1"/>
      <c r="Q114" s="57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</row>
    <row r="115" spans="1:221" s="2" customFormat="1" ht="15">
      <c r="A115" s="229"/>
      <c r="B115" s="230" t="s">
        <v>6</v>
      </c>
      <c r="C115" s="231"/>
      <c r="D115" s="231"/>
      <c r="E115" s="231"/>
      <c r="F115" s="231"/>
      <c r="G115" s="363"/>
      <c r="H115" s="232"/>
      <c r="I115" s="233"/>
      <c r="J115" s="234"/>
      <c r="K115" s="1"/>
      <c r="L115" s="1"/>
      <c r="M115" s="57"/>
      <c r="N115" s="1"/>
      <c r="O115" s="57"/>
      <c r="P115" s="1"/>
      <c r="Q115" s="57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</row>
    <row r="116" spans="1:221" s="2" customFormat="1" ht="15">
      <c r="A116" s="229"/>
      <c r="B116" s="306" t="s">
        <v>79</v>
      </c>
      <c r="C116" s="235"/>
      <c r="D116" s="236"/>
      <c r="E116" s="233"/>
      <c r="F116" s="233"/>
      <c r="G116" s="233"/>
      <c r="H116" s="232"/>
      <c r="I116" s="233"/>
      <c r="J116" s="234"/>
      <c r="K116" s="1"/>
      <c r="L116" s="1"/>
      <c r="M116" s="57"/>
      <c r="N116" s="26"/>
      <c r="O116" s="26"/>
      <c r="P116" s="1"/>
      <c r="Q116" s="57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</row>
    <row r="117" spans="1:221" s="2" customFormat="1" ht="17.25" customHeight="1">
      <c r="A117" s="237"/>
      <c r="B117" s="238"/>
      <c r="C117" s="231"/>
      <c r="D117" s="236"/>
      <c r="E117" s="233"/>
      <c r="F117" s="233"/>
      <c r="G117" s="233"/>
      <c r="H117" s="232"/>
      <c r="I117" s="233"/>
      <c r="J117" s="234"/>
      <c r="K117" s="1"/>
      <c r="L117" s="1"/>
      <c r="M117" s="57"/>
      <c r="N117" s="1"/>
      <c r="O117" s="1"/>
      <c r="P117" s="1"/>
      <c r="Q117" s="57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</row>
    <row r="118" spans="1:221" s="2" customFormat="1" ht="15" customHeight="1" thickBot="1">
      <c r="A118" s="239"/>
      <c r="B118" s="240"/>
      <c r="C118" s="240"/>
      <c r="D118" s="240"/>
      <c r="E118" s="240"/>
      <c r="F118" s="241"/>
      <c r="G118" s="241"/>
      <c r="H118" s="242"/>
      <c r="I118" s="241"/>
      <c r="J118" s="243"/>
      <c r="K118" s="1"/>
      <c r="L118" s="1"/>
      <c r="M118" s="57"/>
      <c r="N118" s="1"/>
      <c r="O118" s="57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</row>
    <row r="119" ht="15.75" thickTop="1">
      <c r="D119" s="5"/>
    </row>
    <row r="120" spans="4:13" ht="15">
      <c r="D120" s="5"/>
      <c r="M120" s="57"/>
    </row>
    <row r="121" ht="15">
      <c r="D121" s="5"/>
    </row>
    <row r="122" ht="15">
      <c r="G122" s="57"/>
    </row>
    <row r="123" spans="6:10" ht="15">
      <c r="F123" s="314"/>
      <c r="J123" s="96"/>
    </row>
    <row r="124" ht="15">
      <c r="F124" s="24"/>
    </row>
  </sheetData>
  <sheetProtection selectLockedCells="1" selectUnlockedCells="1"/>
  <mergeCells count="16">
    <mergeCell ref="G10:G12"/>
    <mergeCell ref="E10:E12"/>
    <mergeCell ref="F8:H8"/>
    <mergeCell ref="F10:F12"/>
    <mergeCell ref="H10:H12"/>
    <mergeCell ref="I10:I12"/>
    <mergeCell ref="J10:J12"/>
    <mergeCell ref="F4:H4"/>
    <mergeCell ref="C5:E5"/>
    <mergeCell ref="F5:H5"/>
    <mergeCell ref="A6:C6"/>
    <mergeCell ref="B7:C7"/>
    <mergeCell ref="A10:A12"/>
    <mergeCell ref="B10:B12"/>
    <mergeCell ref="C10:C12"/>
    <mergeCell ref="D10:D12"/>
  </mergeCells>
  <hyperlinks>
    <hyperlink ref="B26" r:id="rId1" display="04.08.020"/>
    <hyperlink ref="B27:B28" r:id="rId2" display="..\..\..\TABELA CPOS-171\SERVICOSSD_171.xlsx#'171-O'!A320"/>
    <hyperlink ref="B40" r:id="rId3" display="04.08.020"/>
    <hyperlink ref="B41:B42" r:id="rId4" display="04.08.020"/>
    <hyperlink ref="B44" r:id="rId5" display="04.08.020"/>
    <hyperlink ref="B45:B52" r:id="rId6" display="04.08.020"/>
    <hyperlink ref="B57" r:id="rId7" display="04.08.020"/>
    <hyperlink ref="B58" r:id="rId8" display="04.08.020"/>
    <hyperlink ref="B60" r:id="rId9" display="04.08.020"/>
    <hyperlink ref="B61:B62" r:id="rId10" display="04.08.020"/>
    <hyperlink ref="B53" r:id="rId11" display="04.08.020"/>
    <hyperlink ref="B54" r:id="rId12" display="04.08.020"/>
  </hyperlinks>
  <printOptions horizontalCentered="1" verticalCentered="1"/>
  <pageMargins left="0.5905511811023623" right="0" top="0.5118110236220472" bottom="0.31496062992125984" header="0" footer="0"/>
  <pageSetup fitToHeight="2" horizontalDpi="600" verticalDpi="600" orientation="landscape" pageOrder="overThenDown" paperSize="9" scale="70" r:id="rId14"/>
  <headerFooter alignWithMargins="0">
    <oddFooter>&amp;RPágina &amp;P de &amp;N</oddFooter>
  </headerFooter>
  <drawing r:id="rId1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M42"/>
  <sheetViews>
    <sheetView showGridLines="0" zoomScalePageLayoutView="0" workbookViewId="0" topLeftCell="A22">
      <selection activeCell="C25" sqref="C25"/>
    </sheetView>
  </sheetViews>
  <sheetFormatPr defaultColWidth="9.140625" defaultRowHeight="15"/>
  <cols>
    <col min="1" max="1" width="10.00390625" style="1" customWidth="1"/>
    <col min="2" max="2" width="71.28125" style="1" customWidth="1"/>
    <col min="3" max="3" width="15.28125" style="1" customWidth="1"/>
    <col min="4" max="4" width="17.140625" style="1" customWidth="1"/>
    <col min="5" max="5" width="16.421875" style="1" customWidth="1"/>
    <col min="6" max="6" width="19.00390625" style="1" customWidth="1"/>
    <col min="7" max="7" width="11.57421875" style="1" bestFit="1" customWidth="1"/>
    <col min="8" max="8" width="13.8515625" style="1" bestFit="1" customWidth="1"/>
    <col min="9" max="16384" width="9.140625" style="1" customWidth="1"/>
  </cols>
  <sheetData>
    <row r="1" spans="1:233" ht="20.25" customHeight="1" thickTop="1">
      <c r="A1" s="51"/>
      <c r="B1" s="17"/>
      <c r="C1" s="17"/>
      <c r="D1" s="17"/>
      <c r="E1" s="17"/>
      <c r="F1" s="359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</row>
    <row r="2" spans="1:233" ht="15">
      <c r="A2" s="18"/>
      <c r="B2" s="19"/>
      <c r="C2" s="19"/>
      <c r="D2" s="19"/>
      <c r="E2" s="19"/>
      <c r="F2" s="24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</row>
    <row r="3" spans="1:233" ht="15">
      <c r="A3" s="18"/>
      <c r="B3" s="19"/>
      <c r="C3" s="19"/>
      <c r="D3" s="19"/>
      <c r="E3" s="19"/>
      <c r="F3" s="24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</row>
    <row r="4" spans="1:233" ht="15.75" thickBot="1">
      <c r="A4" s="364"/>
      <c r="B4" s="365"/>
      <c r="C4" s="365"/>
      <c r="D4" s="19"/>
      <c r="E4" s="19"/>
      <c r="F4" s="2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</row>
    <row r="5" spans="1:233" ht="29.25" customHeight="1" thickTop="1">
      <c r="A5" s="487" t="s">
        <v>60</v>
      </c>
      <c r="B5" s="488"/>
      <c r="C5" s="488"/>
      <c r="D5" s="340"/>
      <c r="E5" s="340"/>
      <c r="F5" s="341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</row>
    <row r="6" spans="1:233" ht="29.25" customHeight="1">
      <c r="A6" s="244" t="str">
        <f>'PLANILHA ORÇAMENTARIA '!A7</f>
        <v>CLIENTE:</v>
      </c>
      <c r="B6" s="489" t="str">
        <f>'PLANILHA ORÇAMENTARIA '!B7:C7</f>
        <v>ASSOCIAÇÃO DE ASSISTÊNCIA À CRIANÇA DEFICIENTE - REFORMA DO WC PARA ADAPTAÇÃO WC PNE E TROCA DOS GRADIL DA RUA BORGES LAGOA E PROF. ASCENDINO REIS E PINTURA GERAL</v>
      </c>
      <c r="C6" s="496"/>
      <c r="D6" s="496"/>
      <c r="E6" s="161" t="str">
        <f>'PLANILHA ORÇAMENTARIA '!D7</f>
        <v>DATA BASE:</v>
      </c>
      <c r="F6" s="342" t="str">
        <f>'PLANILHA ORÇAMENTARIA '!F7</f>
        <v>MARÇO DE 2018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</row>
    <row r="7" spans="1:233" ht="30.75" customHeight="1">
      <c r="A7" s="244" t="s">
        <v>14</v>
      </c>
      <c r="B7" s="161" t="str">
        <f>'PLANILHA ORÇAMENTARIA '!B8</f>
        <v>RUA PROFESSOR ASCENDINO REIS, 724- VILA CLEMENTINO - SÃO PAULO-SP</v>
      </c>
      <c r="C7" s="390" t="s">
        <v>19</v>
      </c>
      <c r="D7" s="464" t="s">
        <v>292</v>
      </c>
      <c r="E7" s="497"/>
      <c r="F7" s="49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</row>
    <row r="8" spans="1:233" ht="30" customHeight="1">
      <c r="A8" s="244" t="str">
        <f>'PLANILHA ORÇAMENTARIA '!B9</f>
        <v>DATA DO ORÇAMENTO:  10 DE SETEMBRO  DE 2018</v>
      </c>
      <c r="B8" s="161"/>
      <c r="C8" s="245"/>
      <c r="D8" s="161"/>
      <c r="E8" s="161" t="str">
        <f>'PLANILHA ORÇAMENTARIA '!I8</f>
        <v>BDI ADOTADO: </v>
      </c>
      <c r="F8" s="360">
        <v>0.2637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</row>
    <row r="9" spans="1:233" ht="13.5" customHeight="1" thickBot="1">
      <c r="A9" s="246"/>
      <c r="B9" s="247"/>
      <c r="C9" s="247"/>
      <c r="D9" s="247"/>
      <c r="E9" s="247"/>
      <c r="F9" s="234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</row>
    <row r="10" spans="1:6" s="3" customFormat="1" ht="15.75" hidden="1" thickBot="1">
      <c r="A10" s="246"/>
      <c r="B10" s="247"/>
      <c r="C10" s="247"/>
      <c r="D10" s="247"/>
      <c r="E10" s="247"/>
      <c r="F10" s="234"/>
    </row>
    <row r="11" spans="1:233" ht="15.75" hidden="1" thickBot="1">
      <c r="A11" s="246"/>
      <c r="B11" s="247"/>
      <c r="C11" s="247"/>
      <c r="D11" s="247"/>
      <c r="E11" s="247"/>
      <c r="F11" s="234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</row>
    <row r="12" spans="1:233" ht="15.75" hidden="1" thickBot="1">
      <c r="A12" s="248"/>
      <c r="B12" s="249"/>
      <c r="C12" s="249"/>
      <c r="D12" s="249"/>
      <c r="E12" s="249"/>
      <c r="F12" s="345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</row>
    <row r="13" spans="1:6" ht="15">
      <c r="A13" s="37" t="s">
        <v>23</v>
      </c>
      <c r="B13" s="38" t="s">
        <v>24</v>
      </c>
      <c r="C13" s="39" t="s">
        <v>25</v>
      </c>
      <c r="D13" s="40" t="s">
        <v>26</v>
      </c>
      <c r="E13" s="41" t="s">
        <v>27</v>
      </c>
      <c r="F13" s="346" t="s">
        <v>28</v>
      </c>
    </row>
    <row r="14" spans="1:6" ht="15.75" customHeight="1">
      <c r="A14" s="42"/>
      <c r="B14" s="43"/>
      <c r="C14" s="44"/>
      <c r="D14" s="45"/>
      <c r="E14" s="46"/>
      <c r="F14" s="347"/>
    </row>
    <row r="15" spans="1:6" ht="15.75" customHeight="1">
      <c r="A15" s="42"/>
      <c r="B15" s="43"/>
      <c r="C15" s="44"/>
      <c r="D15" s="45"/>
      <c r="E15" s="46"/>
      <c r="F15" s="347"/>
    </row>
    <row r="16" spans="1:6" ht="15.75" customHeight="1">
      <c r="A16" s="492" t="str">
        <f>'RESUMO DO ORÇAMENTO'!A10</f>
        <v>01.00</v>
      </c>
      <c r="B16" s="494" t="str">
        <f>'RESUMO DO ORÇAMENTO'!B10</f>
        <v>SERVIÇOS PRELIMINARES E CANTEIRO DE OBRAS</v>
      </c>
      <c r="C16" s="47">
        <f>'RESUMO DO ORÇAMENTO'!E10</f>
        <v>6570.96</v>
      </c>
      <c r="D16" s="50"/>
      <c r="E16" s="379"/>
      <c r="F16" s="349"/>
    </row>
    <row r="17" spans="1:8" ht="15.75" customHeight="1">
      <c r="A17" s="493"/>
      <c r="B17" s="495"/>
      <c r="C17" s="48"/>
      <c r="D17" s="381">
        <f>$C$16*D16</f>
        <v>0</v>
      </c>
      <c r="E17" s="49">
        <f>$C$16*E16</f>
        <v>0</v>
      </c>
      <c r="F17" s="348">
        <f>$C$16*F16</f>
        <v>0</v>
      </c>
      <c r="G17" s="57"/>
      <c r="H17" s="104"/>
    </row>
    <row r="18" spans="1:6" ht="15.75" customHeight="1">
      <c r="A18" s="492" t="str">
        <f>'RESUMO DO ORÇAMENTO'!A12</f>
        <v>02.00</v>
      </c>
      <c r="B18" s="494" t="str">
        <f>'RESUMO DO ORÇAMENTO'!B12</f>
        <v>SERVIÇOS COMPLEMENTARES E AUXILIARES</v>
      </c>
      <c r="C18" s="47">
        <f>'RESUMO DO ORÇAMENTO'!E12</f>
        <v>28972.050000000003</v>
      </c>
      <c r="D18" s="50"/>
      <c r="E18" s="379"/>
      <c r="F18" s="349"/>
    </row>
    <row r="19" spans="1:8" ht="15.75" customHeight="1">
      <c r="A19" s="493"/>
      <c r="B19" s="495"/>
      <c r="C19" s="48"/>
      <c r="D19" s="382">
        <f>D18*C18</f>
        <v>0</v>
      </c>
      <c r="E19" s="49">
        <f>E18*C18</f>
        <v>0</v>
      </c>
      <c r="F19" s="348">
        <f>F18*C18</f>
        <v>0</v>
      </c>
      <c r="G19" s="57"/>
      <c r="H19" s="104"/>
    </row>
    <row r="20" spans="1:6" ht="15.75" customHeight="1">
      <c r="A20" s="492" t="str">
        <f>'RESUMO DO ORÇAMENTO'!A14</f>
        <v>03.00</v>
      </c>
      <c r="B20" s="494" t="str">
        <f>'RESUMO DO ORÇAMENTO'!B14</f>
        <v>DEMOLIÇÕES E RETIRADAS SANITARIO</v>
      </c>
      <c r="C20" s="47">
        <f>'RESUMO DO ORÇAMENTO'!E14</f>
        <v>996.7499999999998</v>
      </c>
      <c r="D20" s="50"/>
      <c r="E20" s="379"/>
      <c r="F20" s="349"/>
    </row>
    <row r="21" spans="1:8" ht="15.75" customHeight="1">
      <c r="A21" s="493"/>
      <c r="B21" s="495"/>
      <c r="C21" s="48"/>
      <c r="D21" s="381">
        <f>C20*D20</f>
        <v>0</v>
      </c>
      <c r="E21" s="49">
        <f>C20*E20</f>
        <v>0</v>
      </c>
      <c r="F21" s="348">
        <f>C20*F20</f>
        <v>0</v>
      </c>
      <c r="G21" s="57"/>
      <c r="H21" s="104"/>
    </row>
    <row r="22" spans="1:6" ht="15.75" customHeight="1">
      <c r="A22" s="492" t="str">
        <f>'RESUMO DO ORÇAMENTO'!A16</f>
        <v>04.00</v>
      </c>
      <c r="B22" s="494" t="str">
        <f>'RESUMO DO ORÇAMENTO'!B16</f>
        <v>SERVIÇOS PARA EXECUÇÃO DO NOVO WC PNE MASCULINO E FEMININO</v>
      </c>
      <c r="C22" s="47">
        <f>'RESUMO DO ORÇAMENTO'!E16</f>
        <v>27819.33</v>
      </c>
      <c r="D22" s="50"/>
      <c r="E22" s="379"/>
      <c r="F22" s="379"/>
    </row>
    <row r="23" spans="1:8" ht="15.75" customHeight="1">
      <c r="A23" s="493"/>
      <c r="B23" s="495"/>
      <c r="C23" s="48"/>
      <c r="D23" s="381">
        <f>C22*D22</f>
        <v>0</v>
      </c>
      <c r="E23" s="49"/>
      <c r="F23" s="348">
        <f>C22*F22</f>
        <v>0</v>
      </c>
      <c r="G23" s="57"/>
      <c r="H23" s="104"/>
    </row>
    <row r="24" spans="1:6" ht="15.75" customHeight="1">
      <c r="A24" s="492" t="str">
        <f>'RESUMO DO ORÇAMENTO'!A18</f>
        <v>05.00</v>
      </c>
      <c r="B24" s="494" t="str">
        <f>'RESUMO DO ORÇAMENTO'!B18</f>
        <v>EXECUÇÃO DE GRADIL</v>
      </c>
      <c r="C24" s="47">
        <f>'RESUMO DO ORÇAMENTO'!E18</f>
        <v>204270.37</v>
      </c>
      <c r="D24" s="50"/>
      <c r="E24" s="379"/>
      <c r="F24" s="444"/>
    </row>
    <row r="25" spans="1:8" ht="15.75" customHeight="1">
      <c r="A25" s="493"/>
      <c r="B25" s="495"/>
      <c r="C25" s="48"/>
      <c r="D25" s="338"/>
      <c r="E25" s="49"/>
      <c r="F25" s="348"/>
      <c r="G25" s="57"/>
      <c r="H25" s="104"/>
    </row>
    <row r="26" spans="1:6" ht="15.75" customHeight="1">
      <c r="A26" s="492" t="str">
        <f>'RESUMO DO ORÇAMENTO'!A20</f>
        <v>06.00</v>
      </c>
      <c r="B26" s="494" t="str">
        <f>'RESUMO DO ORÇAMENTO'!B20</f>
        <v>INSTALAÇÕES ELÉTRICAS</v>
      </c>
      <c r="C26" s="47">
        <f>'RESUMO DO ORÇAMENTO'!E20</f>
        <v>7700.48</v>
      </c>
      <c r="D26" s="50"/>
      <c r="E26" s="379"/>
      <c r="F26" s="444"/>
    </row>
    <row r="27" spans="1:8" ht="15.75" customHeight="1">
      <c r="A27" s="493"/>
      <c r="B27" s="495"/>
      <c r="C27" s="48"/>
      <c r="D27" s="380">
        <f>C26*D26</f>
        <v>0</v>
      </c>
      <c r="E27" s="49">
        <f>C26*E26</f>
        <v>0</v>
      </c>
      <c r="F27" s="348"/>
      <c r="H27" s="104"/>
    </row>
    <row r="28" spans="1:8" ht="15.75" customHeight="1">
      <c r="A28" s="357" t="str">
        <f>'RESUMO DO ORÇAMENTO'!A22</f>
        <v>07.00</v>
      </c>
      <c r="B28" s="358" t="str">
        <f>'RESUMO DO ORÇAMENTO'!B22</f>
        <v>ADMINISTRAÇÃO LOCAL DA OBRA</v>
      </c>
      <c r="C28" s="48">
        <f>'RESUMO DO ORÇAMENTO'!E22</f>
        <v>15190.06</v>
      </c>
      <c r="D28" s="50"/>
      <c r="E28" s="379"/>
      <c r="F28" s="444"/>
      <c r="H28" s="104"/>
    </row>
    <row r="29" spans="1:6" ht="15.75" customHeight="1">
      <c r="A29" s="343"/>
      <c r="B29" s="344"/>
      <c r="C29" s="48"/>
      <c r="D29" s="380">
        <f>C28*D28</f>
        <v>0</v>
      </c>
      <c r="E29" s="49"/>
      <c r="F29" s="348">
        <f>C28*F28</f>
        <v>0</v>
      </c>
    </row>
    <row r="30" spans="1:6" ht="15.75" customHeight="1">
      <c r="A30" s="343"/>
      <c r="B30" s="344"/>
      <c r="C30" s="48"/>
      <c r="D30" s="337"/>
      <c r="E30" s="49"/>
      <c r="F30" s="350"/>
    </row>
    <row r="31" spans="1:8" ht="24.75" customHeight="1">
      <c r="A31" s="150"/>
      <c r="B31" s="151" t="s">
        <v>45</v>
      </c>
      <c r="C31" s="250">
        <f>SUM(C16:C29)</f>
        <v>291520</v>
      </c>
      <c r="D31" s="152">
        <f>D29+D26+D27+D25+D23+D21+D19+D17</f>
        <v>0</v>
      </c>
      <c r="E31" s="152">
        <f>E29+E27+E25+E23+E21+E19+E17</f>
        <v>0</v>
      </c>
      <c r="F31" s="351">
        <f>F29+F27+F25+F23+F21+F19+F17</f>
        <v>0</v>
      </c>
      <c r="G31" s="57"/>
      <c r="H31" s="104"/>
    </row>
    <row r="32" spans="1:6" ht="15.75" customHeight="1">
      <c r="A32" s="343"/>
      <c r="B32" s="344"/>
      <c r="C32" s="48"/>
      <c r="D32" s="48"/>
      <c r="E32" s="447"/>
      <c r="F32" s="446"/>
    </row>
    <row r="33" spans="1:6" ht="15.75" customHeight="1">
      <c r="A33" s="343"/>
      <c r="B33" s="344"/>
      <c r="C33" s="48"/>
      <c r="D33" s="445"/>
      <c r="E33" s="447"/>
      <c r="F33" s="446"/>
    </row>
    <row r="34" spans="1:247" s="2" customFormat="1" ht="15">
      <c r="A34" s="61"/>
      <c r="B34" s="62"/>
      <c r="C34" s="251"/>
      <c r="D34" s="251"/>
      <c r="E34" s="251"/>
      <c r="F34" s="352"/>
      <c r="G34" s="1"/>
      <c r="H34" s="104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</row>
    <row r="35" spans="1:247" s="2" customFormat="1" ht="15.75" customHeight="1">
      <c r="A35" s="252"/>
      <c r="B35" s="253"/>
      <c r="C35" s="254"/>
      <c r="D35" s="253"/>
      <c r="E35" s="255"/>
      <c r="F35" s="353"/>
      <c r="G35" s="1"/>
      <c r="H35" s="57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</row>
    <row r="36" spans="1:247" s="2" customFormat="1" ht="15">
      <c r="A36" s="246"/>
      <c r="B36" s="256" t="s">
        <v>36</v>
      </c>
      <c r="C36" s="235"/>
      <c r="D36" s="236"/>
      <c r="E36" s="233"/>
      <c r="F36" s="304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</row>
    <row r="37" spans="1:247" s="2" customFormat="1" ht="15">
      <c r="A37" s="257"/>
      <c r="B37" s="258" t="s">
        <v>7</v>
      </c>
      <c r="C37" s="259"/>
      <c r="D37" s="259"/>
      <c r="E37" s="259"/>
      <c r="F37" s="354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</row>
    <row r="38" spans="1:247" s="2" customFormat="1" ht="15">
      <c r="A38" s="257"/>
      <c r="B38" s="258" t="s">
        <v>6</v>
      </c>
      <c r="C38" s="259"/>
      <c r="D38" s="236"/>
      <c r="E38" s="233"/>
      <c r="F38" s="304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</row>
    <row r="39" spans="1:247" s="2" customFormat="1" ht="15">
      <c r="A39" s="257"/>
      <c r="B39" s="306" t="s">
        <v>79</v>
      </c>
      <c r="C39" s="235"/>
      <c r="D39" s="236"/>
      <c r="E39" s="233"/>
      <c r="F39" s="304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</row>
    <row r="40" spans="1:247" s="2" customFormat="1" ht="15">
      <c r="A40" s="260"/>
      <c r="B40" s="261"/>
      <c r="C40" s="100"/>
      <c r="D40" s="259"/>
      <c r="E40" s="259"/>
      <c r="F40" s="304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</row>
    <row r="41" spans="1:247" s="2" customFormat="1" ht="15">
      <c r="A41" s="262"/>
      <c r="B41" s="259"/>
      <c r="C41" s="259"/>
      <c r="D41" s="259"/>
      <c r="E41" s="259"/>
      <c r="F41" s="304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</row>
    <row r="42" spans="1:6" ht="15.75" thickBot="1">
      <c r="A42" s="239"/>
      <c r="B42" s="263"/>
      <c r="C42" s="264"/>
      <c r="D42" s="264"/>
      <c r="E42" s="264"/>
      <c r="F42" s="355"/>
    </row>
    <row r="43" ht="15.75" thickTop="1"/>
  </sheetData>
  <sheetProtection selectLockedCells="1" selectUnlockedCells="1"/>
  <mergeCells count="15">
    <mergeCell ref="B16:B17"/>
    <mergeCell ref="A18:A19"/>
    <mergeCell ref="B18:B19"/>
    <mergeCell ref="A5:C5"/>
    <mergeCell ref="A22:A23"/>
    <mergeCell ref="B22:B23"/>
    <mergeCell ref="A16:A17"/>
    <mergeCell ref="B6:D6"/>
    <mergeCell ref="D7:F7"/>
    <mergeCell ref="A26:A27"/>
    <mergeCell ref="B26:B27"/>
    <mergeCell ref="A24:A25"/>
    <mergeCell ref="B24:B25"/>
    <mergeCell ref="A20:A21"/>
    <mergeCell ref="B20:B21"/>
  </mergeCells>
  <printOptions/>
  <pageMargins left="2.0866141732283467" right="0.5118110236220472" top="0.7874015748031497" bottom="0.7874015748031497" header="0.5118110236220472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F83"/>
  <sheetViews>
    <sheetView showGridLines="0" zoomScaleSheetLayoutView="70" zoomScalePageLayoutView="0" workbookViewId="0" topLeftCell="A19">
      <selection activeCell="C18" sqref="C18:F18"/>
    </sheetView>
  </sheetViews>
  <sheetFormatPr defaultColWidth="9.140625" defaultRowHeight="15"/>
  <cols>
    <col min="1" max="1" width="16.7109375" style="1" customWidth="1"/>
    <col min="2" max="2" width="15.140625" style="1" customWidth="1"/>
    <col min="3" max="3" width="62.140625" style="1" customWidth="1"/>
    <col min="4" max="4" width="9.00390625" style="1" customWidth="1"/>
    <col min="5" max="5" width="12.421875" style="1" customWidth="1"/>
    <col min="6" max="6" width="13.421875" style="1" customWidth="1"/>
    <col min="7" max="7" width="18.00390625" style="1" customWidth="1"/>
    <col min="8" max="8" width="33.421875" style="1" customWidth="1"/>
    <col min="9" max="9" width="13.28125" style="1" bestFit="1" customWidth="1"/>
    <col min="10" max="10" width="15.8515625" style="1" customWidth="1"/>
    <col min="11" max="11" width="13.8515625" style="1" bestFit="1" customWidth="1"/>
    <col min="12" max="13" width="9.140625" style="1" customWidth="1"/>
    <col min="14" max="14" width="12.7109375" style="1" bestFit="1" customWidth="1"/>
    <col min="15" max="16384" width="9.140625" style="1" customWidth="1"/>
  </cols>
  <sheetData>
    <row r="1" spans="1:240" ht="20.25" customHeight="1" thickTop="1">
      <c r="A1" s="505"/>
      <c r="B1" s="506"/>
      <c r="C1" s="506"/>
      <c r="D1" s="81"/>
      <c r="E1" s="81"/>
      <c r="F1" s="82"/>
      <c r="G1" s="83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</row>
    <row r="2" spans="1:240" ht="19.5" customHeight="1">
      <c r="A2" s="53"/>
      <c r="B2" s="54"/>
      <c r="C2" s="54"/>
      <c r="D2" s="54"/>
      <c r="E2" s="54"/>
      <c r="F2" s="12"/>
      <c r="G2" s="5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</row>
    <row r="3" spans="1:240" ht="19.5" customHeight="1">
      <c r="A3" s="55"/>
      <c r="B3" s="56"/>
      <c r="C3" s="507"/>
      <c r="D3" s="507"/>
      <c r="E3" s="507"/>
      <c r="F3" s="12"/>
      <c r="G3" s="52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</row>
    <row r="4" spans="1:240" ht="19.5" customHeight="1">
      <c r="A4" s="508" t="str">
        <f>'PLANILHA ORÇAMENTARIA '!A6:C6</f>
        <v>ENCARGOS SOCIAIS DESONERADOS : 88,52% - HORISTA E 50,17% MENSALISTA</v>
      </c>
      <c r="B4" s="491"/>
      <c r="C4" s="491"/>
      <c r="D4" s="74"/>
      <c r="E4" s="108"/>
      <c r="F4" s="109"/>
      <c r="G4" s="110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</row>
    <row r="5" spans="1:240" ht="19.5" customHeight="1">
      <c r="A5" s="70" t="s">
        <v>38</v>
      </c>
      <c r="B5" s="4" t="str">
        <f>'PLANILHA ORÇAMENTARIA '!B7:C7</f>
        <v>ASSOCIAÇÃO DE ASSISTÊNCIA À CRIANÇA DEFICIENTE - REFORMA DO WC PARA ADAPTAÇÃO WC PNE E TROCA DOS GRADIL DA RUA BORGES LAGOA E PROF. ASCENDINO REIS E PINTURA GERAL</v>
      </c>
      <c r="C5" s="22"/>
      <c r="D5" s="4" t="s">
        <v>18</v>
      </c>
      <c r="E5" s="4"/>
      <c r="F5" s="109" t="s">
        <v>128</v>
      </c>
      <c r="G5" s="7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</row>
    <row r="6" spans="1:240" ht="19.5" customHeight="1">
      <c r="A6" s="70" t="s">
        <v>14</v>
      </c>
      <c r="B6" s="4" t="str">
        <f>'PLANILHA ORÇAMENTARIA '!B8</f>
        <v>RUA PROFESSOR ASCENDINO REIS, 724- VILA CLEMENTINO - SÃO PAULO-SP</v>
      </c>
      <c r="C6" s="22"/>
      <c r="D6" s="4" t="s">
        <v>19</v>
      </c>
      <c r="E6" s="4"/>
      <c r="F6" s="109">
        <f>CRONOGRAMA!F7</f>
        <v>0</v>
      </c>
      <c r="G6" s="376">
        <f>'PLANILHA ORÇAMENTARIA '!G7</f>
        <v>0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</row>
    <row r="7" spans="1:240" ht="30.75" customHeight="1">
      <c r="A7" s="76"/>
      <c r="B7" s="77" t="str">
        <f>'PLANILHA ORÇAMENTARIA '!B9</f>
        <v>DATA DO ORÇAMENTO:  10 DE SETEMBRO  DE 2018</v>
      </c>
      <c r="C7" s="78"/>
      <c r="D7" s="77"/>
      <c r="E7" s="77"/>
      <c r="F7" s="79"/>
      <c r="G7" s="80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</row>
    <row r="8" spans="1:240" ht="17.25" customHeight="1">
      <c r="A8" s="28"/>
      <c r="B8" s="10"/>
      <c r="C8" s="21"/>
      <c r="D8" s="11"/>
      <c r="E8" s="11"/>
      <c r="F8" s="10"/>
      <c r="G8" s="29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</row>
    <row r="9" spans="1:240" ht="17.25" customHeight="1">
      <c r="A9" s="30"/>
      <c r="B9" s="12"/>
      <c r="C9" s="13"/>
      <c r="D9" s="509"/>
      <c r="E9" s="510"/>
      <c r="F9" s="510"/>
      <c r="G9" s="511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</row>
    <row r="10" spans="1:240" ht="9" customHeight="1" thickBot="1">
      <c r="A10" s="63"/>
      <c r="B10" s="64"/>
      <c r="C10" s="65"/>
      <c r="D10" s="512"/>
      <c r="E10" s="513"/>
      <c r="F10" s="513"/>
      <c r="G10" s="514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</row>
    <row r="11" spans="1:7" ht="33" customHeight="1" thickTop="1">
      <c r="A11" s="112" t="s">
        <v>65</v>
      </c>
      <c r="B11" s="113"/>
      <c r="C11" s="190" t="s">
        <v>152</v>
      </c>
      <c r="D11" s="114"/>
      <c r="E11" s="114"/>
      <c r="F11" s="111"/>
      <c r="G11" s="115"/>
    </row>
    <row r="12" spans="1:7" ht="25.5" customHeight="1">
      <c r="A12" s="116" t="s">
        <v>66</v>
      </c>
      <c r="B12" s="117" t="s">
        <v>153</v>
      </c>
      <c r="C12" s="118" t="s">
        <v>154</v>
      </c>
      <c r="D12" s="119"/>
      <c r="E12" s="120" t="s">
        <v>147</v>
      </c>
      <c r="F12" s="121"/>
      <c r="G12" s="122" t="s">
        <v>250</v>
      </c>
    </row>
    <row r="13" spans="1:8" ht="55.5" customHeight="1">
      <c r="A13" s="123" t="s">
        <v>20</v>
      </c>
      <c r="B13" s="124" t="s">
        <v>64</v>
      </c>
      <c r="C13" s="125" t="s">
        <v>67</v>
      </c>
      <c r="D13" s="126" t="s">
        <v>8</v>
      </c>
      <c r="E13" s="127" t="s">
        <v>68</v>
      </c>
      <c r="F13" s="128" t="s">
        <v>69</v>
      </c>
      <c r="G13" s="129" t="s">
        <v>70</v>
      </c>
      <c r="H13" s="106"/>
    </row>
    <row r="14" spans="1:7" ht="39.75" customHeight="1">
      <c r="A14" s="130" t="s">
        <v>148</v>
      </c>
      <c r="B14" s="131" t="s">
        <v>71</v>
      </c>
      <c r="C14" s="448" t="s">
        <v>149</v>
      </c>
      <c r="D14" s="133" t="s">
        <v>12</v>
      </c>
      <c r="E14" s="134">
        <v>3</v>
      </c>
      <c r="F14" s="135">
        <v>22.12</v>
      </c>
      <c r="G14" s="136">
        <f>TRUNC(E14*F14,2)</f>
        <v>66.36</v>
      </c>
    </row>
    <row r="15" spans="1:8" ht="32.25" customHeight="1">
      <c r="A15" s="130" t="s">
        <v>150</v>
      </c>
      <c r="B15" s="131" t="s">
        <v>71</v>
      </c>
      <c r="C15" s="139" t="s">
        <v>151</v>
      </c>
      <c r="D15" s="133" t="s">
        <v>12</v>
      </c>
      <c r="E15" s="140">
        <v>3</v>
      </c>
      <c r="F15" s="135">
        <v>17.82</v>
      </c>
      <c r="G15" s="136">
        <f>TRUNC(E15*F15,2)</f>
        <v>53.46</v>
      </c>
      <c r="H15" s="107"/>
    </row>
    <row r="16" spans="1:8" ht="32.25" customHeight="1">
      <c r="A16" s="130"/>
      <c r="B16" s="131"/>
      <c r="C16" s="132"/>
      <c r="D16" s="133"/>
      <c r="E16" s="134"/>
      <c r="F16" s="135"/>
      <c r="G16" s="136"/>
      <c r="H16" s="107"/>
    </row>
    <row r="17" spans="1:7" ht="32.25" customHeight="1">
      <c r="A17" s="130"/>
      <c r="B17" s="131"/>
      <c r="C17" s="139"/>
      <c r="D17" s="133"/>
      <c r="E17" s="140"/>
      <c r="F17" s="135"/>
      <c r="G17" s="136"/>
    </row>
    <row r="18" spans="1:7" ht="35.25" customHeight="1">
      <c r="A18" s="137"/>
      <c r="B18" s="141"/>
      <c r="C18" s="515" t="s">
        <v>72</v>
      </c>
      <c r="D18" s="516"/>
      <c r="E18" s="516"/>
      <c r="F18" s="517"/>
      <c r="G18" s="136">
        <f>SUM(G14:G17)</f>
        <v>119.82</v>
      </c>
    </row>
    <row r="19" spans="1:7" ht="37.5" customHeight="1">
      <c r="A19" s="123" t="s">
        <v>20</v>
      </c>
      <c r="B19" s="124" t="s">
        <v>64</v>
      </c>
      <c r="C19" s="125" t="s">
        <v>73</v>
      </c>
      <c r="D19" s="126" t="s">
        <v>8</v>
      </c>
      <c r="E19" s="127" t="s">
        <v>68</v>
      </c>
      <c r="F19" s="128" t="s">
        <v>69</v>
      </c>
      <c r="G19" s="129" t="s">
        <v>70</v>
      </c>
    </row>
    <row r="20" spans="1:7" ht="32.25" customHeight="1">
      <c r="A20" s="137">
        <v>3532</v>
      </c>
      <c r="B20" s="138" t="s">
        <v>144</v>
      </c>
      <c r="C20" s="322" t="s">
        <v>155</v>
      </c>
      <c r="D20" s="133" t="str">
        <f>'[1]171_I'!$C$1004</f>
        <v>un</v>
      </c>
      <c r="E20" s="320">
        <v>1</v>
      </c>
      <c r="F20" s="135">
        <v>9.84</v>
      </c>
      <c r="G20" s="136">
        <f>TRUNC(E20*F20,2)</f>
        <v>9.84</v>
      </c>
    </row>
    <row r="21" spans="1:7" ht="32.25" customHeight="1">
      <c r="A21" s="137">
        <v>3522</v>
      </c>
      <c r="B21" s="138"/>
      <c r="C21" s="149" t="s">
        <v>156</v>
      </c>
      <c r="D21" s="133" t="str">
        <f>'[1]171_I'!$C$1004</f>
        <v>un</v>
      </c>
      <c r="E21" s="87">
        <v>3</v>
      </c>
      <c r="F21" s="135">
        <v>2.24</v>
      </c>
      <c r="G21" s="136">
        <f>TRUNC(E21*F21,2)</f>
        <v>6.72</v>
      </c>
    </row>
    <row r="22" spans="1:7" ht="32.25" customHeight="1">
      <c r="A22" s="137">
        <v>7104</v>
      </c>
      <c r="B22" s="138"/>
      <c r="C22" s="149" t="s">
        <v>157</v>
      </c>
      <c r="D22" s="133" t="str">
        <f>'[1]171_I'!$C$1004</f>
        <v>un</v>
      </c>
      <c r="E22" s="87">
        <v>1</v>
      </c>
      <c r="F22" s="135">
        <v>2.3</v>
      </c>
      <c r="G22" s="136">
        <f>TRUNC(E22*F22,2)</f>
        <v>2.3</v>
      </c>
    </row>
    <row r="23" spans="1:7" ht="32.25" customHeight="1">
      <c r="A23" s="137">
        <v>9868</v>
      </c>
      <c r="B23" s="138"/>
      <c r="C23" s="149" t="s">
        <v>158</v>
      </c>
      <c r="D23" s="133" t="s">
        <v>5</v>
      </c>
      <c r="E23" s="87">
        <v>6</v>
      </c>
      <c r="F23" s="135">
        <v>2.71</v>
      </c>
      <c r="G23" s="136">
        <f>TRUNC(E23*F23,2)</f>
        <v>16.26</v>
      </c>
    </row>
    <row r="24" spans="1:7" ht="32.25" customHeight="1">
      <c r="A24" s="137"/>
      <c r="B24" s="143"/>
      <c r="C24" s="144"/>
      <c r="D24" s="144"/>
      <c r="E24" s="144"/>
      <c r="F24" s="145"/>
      <c r="G24" s="136"/>
    </row>
    <row r="25" spans="1:7" ht="32.25" customHeight="1">
      <c r="A25" s="137"/>
      <c r="B25" s="143"/>
      <c r="C25" s="144"/>
      <c r="D25" s="144"/>
      <c r="E25" s="144"/>
      <c r="F25" s="145"/>
      <c r="G25" s="136"/>
    </row>
    <row r="26" spans="1:7" ht="32.25" customHeight="1">
      <c r="A26" s="137"/>
      <c r="B26" s="143"/>
      <c r="C26" s="498" t="s">
        <v>76</v>
      </c>
      <c r="D26" s="499"/>
      <c r="E26" s="499"/>
      <c r="F26" s="500"/>
      <c r="G26" s="136">
        <f>SUM(G20:G25)</f>
        <v>35.120000000000005</v>
      </c>
    </row>
    <row r="27" spans="1:8" ht="47.25" customHeight="1" thickBot="1">
      <c r="A27" s="146"/>
      <c r="B27" s="147"/>
      <c r="C27" s="501" t="s">
        <v>77</v>
      </c>
      <c r="D27" s="502"/>
      <c r="E27" s="503"/>
      <c r="F27" s="504"/>
      <c r="G27" s="148">
        <f>ROUND(G26+G23+G18,2)</f>
        <v>171.2</v>
      </c>
      <c r="H27" s="106"/>
    </row>
    <row r="28" spans="1:7" ht="32.25" customHeight="1" thickTop="1">
      <c r="A28" s="85"/>
      <c r="B28" s="92"/>
      <c r="C28" s="91"/>
      <c r="D28" s="66"/>
      <c r="E28" s="69"/>
      <c r="F28" s="68"/>
      <c r="G28" s="67"/>
    </row>
    <row r="29" spans="1:7" ht="24.75" customHeight="1">
      <c r="A29" s="6"/>
      <c r="B29" s="6"/>
      <c r="C29" s="6"/>
      <c r="D29" s="6"/>
      <c r="E29" s="6"/>
      <c r="F29" s="6"/>
      <c r="G29" s="8"/>
    </row>
    <row r="30" spans="1:7" ht="24.75" customHeight="1">
      <c r="A30" s="6"/>
      <c r="B30" s="6"/>
      <c r="C30" s="319"/>
      <c r="D30" s="6"/>
      <c r="E30" s="6"/>
      <c r="F30" s="6"/>
      <c r="G30" s="8"/>
    </row>
    <row r="31" spans="1:7" ht="24.75" customHeight="1">
      <c r="A31" s="6"/>
      <c r="B31" s="6"/>
      <c r="C31" s="319"/>
      <c r="D31" s="6"/>
      <c r="E31" s="6"/>
      <c r="F31" s="6"/>
      <c r="G31" s="8"/>
    </row>
    <row r="32" spans="1:7" ht="24.75" customHeight="1">
      <c r="A32" s="6"/>
      <c r="B32" s="6"/>
      <c r="C32" s="6"/>
      <c r="D32" s="6"/>
      <c r="E32" s="6"/>
      <c r="F32" s="6"/>
      <c r="G32" s="26"/>
    </row>
    <row r="33" spans="1:7" ht="24.75" customHeight="1">
      <c r="A33" s="6"/>
      <c r="B33" s="6"/>
      <c r="C33" s="6"/>
      <c r="D33" s="6"/>
      <c r="E33" s="6"/>
      <c r="F33" s="6"/>
      <c r="G33" s="26"/>
    </row>
    <row r="34" spans="1:7" ht="24.75" customHeight="1">
      <c r="A34" s="6"/>
      <c r="B34" s="6"/>
      <c r="C34" s="6"/>
      <c r="D34" s="6"/>
      <c r="E34" s="6"/>
      <c r="F34" s="6"/>
      <c r="G34" s="26"/>
    </row>
    <row r="35" spans="1:7" ht="24.75" customHeight="1">
      <c r="A35" s="6"/>
      <c r="B35" s="6"/>
      <c r="C35" s="6"/>
      <c r="D35" s="6"/>
      <c r="E35" s="6"/>
      <c r="F35" s="6"/>
      <c r="G35" s="26"/>
    </row>
    <row r="36" spans="1:7" ht="24.75" customHeight="1">
      <c r="A36" s="6"/>
      <c r="B36" s="6"/>
      <c r="C36" s="6"/>
      <c r="D36" s="6"/>
      <c r="E36" s="8"/>
      <c r="F36" s="8"/>
      <c r="G36" s="26"/>
    </row>
    <row r="37" spans="1:7" ht="24.75" customHeight="1">
      <c r="A37" s="6"/>
      <c r="B37" s="6"/>
      <c r="C37" s="6"/>
      <c r="D37" s="6"/>
      <c r="E37" s="8"/>
      <c r="F37" s="8"/>
      <c r="G37" s="26"/>
    </row>
    <row r="38" spans="1:7" ht="24.75" customHeight="1">
      <c r="A38" s="6"/>
      <c r="B38" s="6"/>
      <c r="C38" s="6"/>
      <c r="D38" s="6"/>
      <c r="E38" s="8"/>
      <c r="F38" s="8"/>
      <c r="G38" s="26"/>
    </row>
    <row r="39" spans="1:7" ht="24.75" customHeight="1">
      <c r="A39" s="6"/>
      <c r="B39" s="6"/>
      <c r="C39" s="6"/>
      <c r="D39" s="6"/>
      <c r="E39" s="6"/>
      <c r="F39" s="6"/>
      <c r="G39" s="26"/>
    </row>
    <row r="40" spans="1:7" ht="24.75" customHeight="1">
      <c r="A40" s="6"/>
      <c r="B40" s="6"/>
      <c r="C40" s="6"/>
      <c r="D40" s="6"/>
      <c r="E40" s="6"/>
      <c r="F40" s="6"/>
      <c r="G40" s="8"/>
    </row>
    <row r="41" spans="1:7" ht="24.75" customHeight="1">
      <c r="A41" s="6"/>
      <c r="B41" s="6"/>
      <c r="C41" s="6"/>
      <c r="D41" s="6"/>
      <c r="E41" s="6"/>
      <c r="F41" s="6"/>
      <c r="G41" s="6"/>
    </row>
    <row r="42" spans="1:7" ht="24.75" customHeight="1">
      <c r="A42" s="6"/>
      <c r="B42" s="6"/>
      <c r="C42" s="6"/>
      <c r="D42" s="6"/>
      <c r="E42" s="8"/>
      <c r="F42" s="8"/>
      <c r="G42" s="8"/>
    </row>
    <row r="43" spans="1:7" ht="24.75" customHeight="1">
      <c r="A43" s="6"/>
      <c r="B43" s="6"/>
      <c r="C43" s="6"/>
      <c r="D43" s="6"/>
      <c r="E43" s="8"/>
      <c r="F43" s="8"/>
      <c r="G43" s="8"/>
    </row>
    <row r="44" spans="1:7" ht="24.75" customHeight="1">
      <c r="A44" s="6"/>
      <c r="B44" s="6"/>
      <c r="C44" s="6"/>
      <c r="D44" s="6"/>
      <c r="E44" s="6"/>
      <c r="F44" s="6"/>
      <c r="G44" s="8"/>
    </row>
    <row r="45" spans="1:7" ht="24.75" customHeight="1">
      <c r="A45" s="6"/>
      <c r="B45" s="6"/>
      <c r="C45" s="6"/>
      <c r="D45" s="6"/>
      <c r="E45" s="6"/>
      <c r="F45" s="6"/>
      <c r="G45" s="8"/>
    </row>
    <row r="46" spans="1:7" ht="24.75" customHeight="1">
      <c r="A46" s="6"/>
      <c r="B46" s="6"/>
      <c r="C46" s="6"/>
      <c r="D46" s="6"/>
      <c r="E46" s="6"/>
      <c r="F46" s="6"/>
      <c r="G46" s="6"/>
    </row>
    <row r="47" spans="1:7" ht="24.75" customHeight="1">
      <c r="A47" s="6"/>
      <c r="B47" s="6"/>
      <c r="C47" s="6"/>
      <c r="D47" s="6"/>
      <c r="E47" s="8"/>
      <c r="F47" s="8"/>
      <c r="G47" s="8"/>
    </row>
    <row r="48" spans="1:7" ht="24.75" customHeight="1">
      <c r="A48" s="6"/>
      <c r="B48" s="6"/>
      <c r="C48" s="6"/>
      <c r="D48" s="6"/>
      <c r="E48" s="6"/>
      <c r="F48" s="6"/>
      <c r="G48" s="8"/>
    </row>
    <row r="49" spans="1:7" ht="24.75" customHeight="1">
      <c r="A49" s="6"/>
      <c r="B49" s="6"/>
      <c r="C49" s="6"/>
      <c r="D49" s="6"/>
      <c r="E49" s="6"/>
      <c r="F49" s="6"/>
      <c r="G49" s="8"/>
    </row>
    <row r="50" spans="1:7" ht="24.75" customHeight="1">
      <c r="A50" s="6"/>
      <c r="B50" s="6"/>
      <c r="C50" s="6"/>
      <c r="D50" s="6"/>
      <c r="E50" s="6"/>
      <c r="F50" s="6"/>
      <c r="G50" s="6"/>
    </row>
    <row r="51" spans="1:7" ht="24.75" customHeight="1">
      <c r="A51" s="6"/>
      <c r="B51" s="6"/>
      <c r="C51" s="6"/>
      <c r="D51" s="6"/>
      <c r="E51" s="8"/>
      <c r="F51" s="8"/>
      <c r="G51" s="8"/>
    </row>
    <row r="52" spans="1:7" ht="24.75" customHeight="1">
      <c r="A52" s="6"/>
      <c r="B52" s="6"/>
      <c r="C52" s="6"/>
      <c r="D52" s="6"/>
      <c r="E52" s="8"/>
      <c r="F52" s="8"/>
      <c r="G52" s="8"/>
    </row>
    <row r="53" spans="1:7" ht="24.75" customHeight="1">
      <c r="A53" s="6"/>
      <c r="B53" s="6"/>
      <c r="C53" s="6"/>
      <c r="D53" s="6"/>
      <c r="E53" s="6"/>
      <c r="F53" s="6"/>
      <c r="G53" s="8"/>
    </row>
    <row r="54" spans="1:7" ht="24.75" customHeight="1">
      <c r="A54" s="6"/>
      <c r="B54" s="6"/>
      <c r="C54" s="6"/>
      <c r="D54" s="6"/>
      <c r="E54" s="6"/>
      <c r="F54" s="6"/>
      <c r="G54" s="8"/>
    </row>
    <row r="55" spans="1:7" ht="24.75" customHeight="1">
      <c r="A55" s="6"/>
      <c r="B55" s="6"/>
      <c r="C55" s="6"/>
      <c r="D55" s="6"/>
      <c r="E55" s="6"/>
      <c r="F55" s="6"/>
      <c r="G55" s="6"/>
    </row>
    <row r="56" spans="1:7" ht="24.75" customHeight="1">
      <c r="A56" s="6"/>
      <c r="B56" s="6"/>
      <c r="C56" s="6"/>
      <c r="D56" s="6"/>
      <c r="E56" s="8"/>
      <c r="F56" s="8"/>
      <c r="G56" s="8"/>
    </row>
    <row r="57" spans="1:7" ht="24.75" customHeight="1">
      <c r="A57" s="6"/>
      <c r="B57" s="6"/>
      <c r="C57" s="6"/>
      <c r="D57" s="6"/>
      <c r="E57" s="8"/>
      <c r="F57" s="8"/>
      <c r="G57" s="8"/>
    </row>
    <row r="58" spans="1:7" ht="24.75" customHeight="1">
      <c r="A58" s="6"/>
      <c r="B58" s="6"/>
      <c r="C58" s="6"/>
      <c r="D58" s="6"/>
      <c r="E58" s="6"/>
      <c r="F58" s="6"/>
      <c r="G58" s="8"/>
    </row>
    <row r="59" spans="1:7" ht="24.75" customHeight="1">
      <c r="A59" s="6"/>
      <c r="B59" s="6"/>
      <c r="C59" s="6"/>
      <c r="D59" s="6"/>
      <c r="E59" s="6"/>
      <c r="F59" s="6"/>
      <c r="G59" s="6"/>
    </row>
    <row r="60" spans="1:7" ht="24.75" customHeight="1">
      <c r="A60" s="6"/>
      <c r="B60" s="6"/>
      <c r="C60" s="6"/>
      <c r="D60" s="7"/>
      <c r="E60" s="9"/>
      <c r="F60" s="9"/>
      <c r="G60" s="9"/>
    </row>
    <row r="61" spans="1:7" ht="24.75" customHeight="1">
      <c r="A61" s="8"/>
      <c r="B61" s="8"/>
      <c r="C61" s="6"/>
      <c r="D61" s="6"/>
      <c r="E61" s="6"/>
      <c r="F61" s="6"/>
      <c r="G61" s="6"/>
    </row>
    <row r="62" spans="1:7" ht="24.75" customHeight="1">
      <c r="A62" s="8"/>
      <c r="B62" s="8"/>
      <c r="C62" s="6"/>
      <c r="D62" s="6"/>
      <c r="E62" s="6"/>
      <c r="F62" s="6"/>
      <c r="G62" s="6"/>
    </row>
    <row r="63" spans="1:7" ht="24.75" customHeight="1">
      <c r="A63" s="8"/>
      <c r="B63" s="8"/>
      <c r="C63" s="6"/>
      <c r="D63" s="6"/>
      <c r="E63" s="6"/>
      <c r="F63" s="6"/>
      <c r="G63" s="6"/>
    </row>
    <row r="64" spans="1:7" ht="24.75" customHeight="1">
      <c r="A64" s="8"/>
      <c r="B64" s="8"/>
      <c r="C64" s="6"/>
      <c r="D64" s="6"/>
      <c r="E64" s="7"/>
      <c r="F64" s="9"/>
      <c r="G64" s="9"/>
    </row>
    <row r="65" spans="1:7" ht="24.75" customHeight="1">
      <c r="A65" s="6"/>
      <c r="B65" s="6"/>
      <c r="C65" s="6"/>
      <c r="D65" s="6"/>
      <c r="E65" s="6"/>
      <c r="F65" s="6"/>
      <c r="G65" s="6"/>
    </row>
    <row r="66" spans="1:7" ht="24.75" customHeight="1">
      <c r="A66" s="6"/>
      <c r="B66" s="6"/>
      <c r="C66" s="6"/>
      <c r="D66" s="6"/>
      <c r="E66" s="6"/>
      <c r="F66" s="6"/>
      <c r="G66" s="6"/>
    </row>
    <row r="67" spans="1:7" ht="24.75" customHeight="1">
      <c r="A67" s="6"/>
      <c r="B67" s="6"/>
      <c r="C67" s="6"/>
      <c r="D67" s="6"/>
      <c r="E67" s="6"/>
      <c r="F67" s="6"/>
      <c r="G67" s="6"/>
    </row>
    <row r="68" spans="1:7" ht="24.75" customHeight="1">
      <c r="A68" s="6"/>
      <c r="B68" s="6"/>
      <c r="C68" s="6"/>
      <c r="D68" s="6"/>
      <c r="E68" s="6"/>
      <c r="F68" s="6"/>
      <c r="G68" s="6"/>
    </row>
    <row r="69" spans="1:7" ht="24.75" customHeight="1">
      <c r="A69" s="6"/>
      <c r="B69" s="6"/>
      <c r="C69" s="6"/>
      <c r="D69" s="6"/>
      <c r="E69" s="6"/>
      <c r="F69" s="6"/>
      <c r="G69" s="6"/>
    </row>
    <row r="70" spans="1:7" ht="24.75" customHeight="1">
      <c r="A70" s="6"/>
      <c r="B70" s="6"/>
      <c r="C70" s="6"/>
      <c r="D70" s="6"/>
      <c r="E70" s="6"/>
      <c r="F70" s="6"/>
      <c r="G70" s="6"/>
    </row>
    <row r="71" spans="1:7" ht="24.75" customHeight="1">
      <c r="A71" s="6"/>
      <c r="B71" s="6"/>
      <c r="C71" s="6"/>
      <c r="D71" s="6"/>
      <c r="E71" s="6"/>
      <c r="F71" s="6"/>
      <c r="G71" s="6"/>
    </row>
    <row r="72" spans="1:7" ht="24.75" customHeight="1">
      <c r="A72" s="6"/>
      <c r="B72" s="6"/>
      <c r="C72" s="6"/>
      <c r="D72" s="6"/>
      <c r="E72" s="6"/>
      <c r="F72" s="6"/>
      <c r="G72" s="6"/>
    </row>
    <row r="73" spans="1:7" ht="24.75" customHeight="1">
      <c r="A73" s="6"/>
      <c r="B73" s="6"/>
      <c r="C73" s="6"/>
      <c r="D73" s="6"/>
      <c r="E73" s="6"/>
      <c r="F73" s="6"/>
      <c r="G73" s="6"/>
    </row>
    <row r="74" spans="1:7" ht="24.75" customHeight="1">
      <c r="A74" s="6"/>
      <c r="B74" s="6"/>
      <c r="C74" s="6"/>
      <c r="D74" s="6"/>
      <c r="E74" s="6"/>
      <c r="F74" s="6"/>
      <c r="G74" s="6"/>
    </row>
    <row r="75" spans="1:7" ht="24.75" customHeight="1">
      <c r="A75" s="6"/>
      <c r="B75" s="6"/>
      <c r="C75" s="6"/>
      <c r="D75" s="6"/>
      <c r="E75" s="6"/>
      <c r="F75" s="6"/>
      <c r="G75" s="6"/>
    </row>
    <row r="76" spans="1:7" ht="24.75" customHeight="1">
      <c r="A76" s="6"/>
      <c r="B76" s="6"/>
      <c r="C76" s="6"/>
      <c r="D76" s="6"/>
      <c r="E76" s="6"/>
      <c r="F76" s="6"/>
      <c r="G76" s="6"/>
    </row>
    <row r="77" spans="1:7" ht="24.75" customHeight="1">
      <c r="A77" s="6"/>
      <c r="B77" s="6"/>
      <c r="C77" s="6"/>
      <c r="D77" s="6"/>
      <c r="E77" s="6"/>
      <c r="F77" s="6"/>
      <c r="G77" s="6"/>
    </row>
    <row r="78" spans="1:7" ht="24.75" customHeight="1">
      <c r="A78" s="6"/>
      <c r="B78" s="6"/>
      <c r="C78" s="6"/>
      <c r="D78" s="6"/>
      <c r="E78" s="6"/>
      <c r="F78" s="6"/>
      <c r="G78" s="6"/>
    </row>
    <row r="79" spans="1:7" ht="24.75" customHeight="1">
      <c r="A79" s="6"/>
      <c r="B79" s="6"/>
      <c r="C79" s="6"/>
      <c r="D79" s="6"/>
      <c r="E79" s="6"/>
      <c r="F79" s="6"/>
      <c r="G79" s="6"/>
    </row>
    <row r="80" spans="1:7" ht="24.75" customHeight="1">
      <c r="A80" s="6"/>
      <c r="B80" s="6"/>
      <c r="C80" s="6"/>
      <c r="D80" s="6"/>
      <c r="E80" s="6"/>
      <c r="F80" s="6"/>
      <c r="G80" s="6"/>
    </row>
    <row r="81" spans="1:7" ht="24.75" customHeight="1">
      <c r="A81" s="6"/>
      <c r="B81" s="6"/>
      <c r="C81" s="6"/>
      <c r="D81" s="6"/>
      <c r="E81" s="6"/>
      <c r="F81" s="6"/>
      <c r="G81" s="6"/>
    </row>
    <row r="82" spans="1:7" ht="24.75" customHeight="1">
      <c r="A82" s="6"/>
      <c r="B82" s="6"/>
      <c r="C82" s="6"/>
      <c r="D82" s="6"/>
      <c r="E82" s="6"/>
      <c r="F82" s="6"/>
      <c r="G82" s="6"/>
    </row>
    <row r="83" spans="1:7" ht="24.75" customHeight="1">
      <c r="A83" s="6"/>
      <c r="B83" s="6"/>
      <c r="C83" s="6"/>
      <c r="D83" s="6"/>
      <c r="E83" s="6"/>
      <c r="F83" s="6"/>
      <c r="G83" s="6"/>
    </row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</sheetData>
  <sheetProtection selectLockedCells="1" selectUnlockedCells="1"/>
  <mergeCells count="8">
    <mergeCell ref="C26:F26"/>
    <mergeCell ref="C27:F27"/>
    <mergeCell ref="A1:C1"/>
    <mergeCell ref="C3:E3"/>
    <mergeCell ref="A4:C4"/>
    <mergeCell ref="D9:G9"/>
    <mergeCell ref="D10:G10"/>
    <mergeCell ref="C18:F18"/>
  </mergeCells>
  <printOptions/>
  <pageMargins left="0.5118110236220472" right="0.5118110236220472" top="0.7874015748031497" bottom="0.7874015748031497" header="0.5118110236220472" footer="0.5118110236220472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F83"/>
  <sheetViews>
    <sheetView showGridLines="0" zoomScaleSheetLayoutView="70" zoomScalePageLayoutView="0" workbookViewId="0" topLeftCell="A1">
      <selection activeCell="C14" sqref="C14"/>
    </sheetView>
  </sheetViews>
  <sheetFormatPr defaultColWidth="9.140625" defaultRowHeight="15"/>
  <cols>
    <col min="1" max="1" width="16.7109375" style="1" customWidth="1"/>
    <col min="2" max="2" width="15.140625" style="1" customWidth="1"/>
    <col min="3" max="3" width="62.140625" style="1" customWidth="1"/>
    <col min="4" max="4" width="9.00390625" style="1" customWidth="1"/>
    <col min="5" max="5" width="12.421875" style="1" customWidth="1"/>
    <col min="6" max="6" width="13.421875" style="1" customWidth="1"/>
    <col min="7" max="7" width="18.00390625" style="1" customWidth="1"/>
    <col min="8" max="8" width="33.421875" style="1" customWidth="1"/>
    <col min="9" max="9" width="13.28125" style="1" bestFit="1" customWidth="1"/>
    <col min="10" max="10" width="15.8515625" style="1" customWidth="1"/>
    <col min="11" max="11" width="13.8515625" style="1" bestFit="1" customWidth="1"/>
    <col min="12" max="13" width="9.140625" style="1" customWidth="1"/>
    <col min="14" max="14" width="12.7109375" style="1" bestFit="1" customWidth="1"/>
    <col min="15" max="16384" width="9.140625" style="1" customWidth="1"/>
  </cols>
  <sheetData>
    <row r="1" spans="1:240" ht="20.25" customHeight="1" thickTop="1">
      <c r="A1" s="505"/>
      <c r="B1" s="506"/>
      <c r="C1" s="506"/>
      <c r="D1" s="81"/>
      <c r="E1" s="81"/>
      <c r="F1" s="82"/>
      <c r="G1" s="83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</row>
    <row r="2" spans="1:240" ht="19.5" customHeight="1">
      <c r="A2" s="53"/>
      <c r="B2" s="54"/>
      <c r="C2" s="54"/>
      <c r="D2" s="54"/>
      <c r="E2" s="54"/>
      <c r="F2" s="12"/>
      <c r="G2" s="5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</row>
    <row r="3" spans="1:240" ht="19.5" customHeight="1">
      <c r="A3" s="55"/>
      <c r="B3" s="56"/>
      <c r="C3" s="507"/>
      <c r="D3" s="507"/>
      <c r="E3" s="507"/>
      <c r="F3" s="12"/>
      <c r="G3" s="52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</row>
    <row r="4" spans="1:240" ht="19.5" customHeight="1">
      <c r="A4" s="508" t="str">
        <f>CPU01!A4</f>
        <v>ENCARGOS SOCIAIS DESONERADOS : 88,52% - HORISTA E 50,17% MENSALISTA</v>
      </c>
      <c r="B4" s="491"/>
      <c r="C4" s="491"/>
      <c r="D4" s="74"/>
      <c r="E4" s="108"/>
      <c r="F4" s="109"/>
      <c r="G4" s="110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</row>
    <row r="5" spans="1:240" ht="19.5" customHeight="1">
      <c r="A5" s="70" t="str">
        <f>CPU01!A5</f>
        <v>CLIENTE:</v>
      </c>
      <c r="B5" s="4" t="str">
        <f>CPU01!B5</f>
        <v>ASSOCIAÇÃO DE ASSISTÊNCIA À CRIANÇA DEFICIENTE - REFORMA DO WC PARA ADAPTAÇÃO WC PNE E TROCA DOS GRADIL DA RUA BORGES LAGOA E PROF. ASCENDINO REIS E PINTURA GERAL</v>
      </c>
      <c r="C5" s="22"/>
      <c r="D5" s="4" t="s">
        <v>18</v>
      </c>
      <c r="E5" s="4"/>
      <c r="F5" s="109" t="s">
        <v>128</v>
      </c>
      <c r="G5" s="7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</row>
    <row r="6" spans="1:240" ht="19.5" customHeight="1">
      <c r="A6" s="70" t="s">
        <v>14</v>
      </c>
      <c r="B6" s="4" t="str">
        <f>CPU01!B6</f>
        <v>RUA PROFESSOR ASCENDINO REIS, 724- VILA CLEMENTINO - SÃO PAULO-SP</v>
      </c>
      <c r="C6" s="22"/>
      <c r="D6" s="4" t="s">
        <v>19</v>
      </c>
      <c r="E6" s="4"/>
      <c r="F6" s="109">
        <f>CPU01!F6</f>
        <v>0</v>
      </c>
      <c r="G6" s="110">
        <f>CPU01!G6</f>
        <v>0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</row>
    <row r="7" spans="1:240" ht="30.75" customHeight="1">
      <c r="A7" s="76"/>
      <c r="B7" s="77" t="str">
        <f>CPU01!B7</f>
        <v>DATA DO ORÇAMENTO:  10 DE SETEMBRO  DE 2018</v>
      </c>
      <c r="C7" s="78"/>
      <c r="D7" s="77"/>
      <c r="E7" s="77"/>
      <c r="F7" s="79"/>
      <c r="G7" s="80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</row>
    <row r="8" spans="1:240" ht="17.25" customHeight="1">
      <c r="A8" s="28"/>
      <c r="B8" s="10"/>
      <c r="C8" s="21"/>
      <c r="D8" s="11"/>
      <c r="E8" s="11"/>
      <c r="F8" s="10"/>
      <c r="G8" s="29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</row>
    <row r="9" spans="1:240" ht="17.25" customHeight="1">
      <c r="A9" s="30"/>
      <c r="B9" s="12"/>
      <c r="C9" s="13"/>
      <c r="D9" s="509"/>
      <c r="E9" s="510"/>
      <c r="F9" s="510"/>
      <c r="G9" s="511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</row>
    <row r="10" spans="1:240" ht="9" customHeight="1" thickBot="1">
      <c r="A10" s="63"/>
      <c r="B10" s="64"/>
      <c r="C10" s="65"/>
      <c r="D10" s="512"/>
      <c r="E10" s="513"/>
      <c r="F10" s="513"/>
      <c r="G10" s="514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</row>
    <row r="11" spans="1:7" ht="33" customHeight="1" thickTop="1">
      <c r="A11" s="112" t="s">
        <v>65</v>
      </c>
      <c r="B11" s="113"/>
      <c r="C11" s="190" t="str">
        <f>'[2]PLANILHA ORÇAMENTARIA'!C86</f>
        <v>PONTO DE ESGOTO EMPVC - Ø 50MM</v>
      </c>
      <c r="D11" s="114"/>
      <c r="E11" s="114"/>
      <c r="F11" s="111"/>
      <c r="G11" s="115"/>
    </row>
    <row r="12" spans="1:7" ht="25.5" customHeight="1">
      <c r="A12" s="116" t="s">
        <v>66</v>
      </c>
      <c r="B12" s="117" t="s">
        <v>153</v>
      </c>
      <c r="C12" s="118" t="s">
        <v>159</v>
      </c>
      <c r="D12" s="119"/>
      <c r="E12" s="120" t="s">
        <v>147</v>
      </c>
      <c r="F12" s="121"/>
      <c r="G12" s="122" t="s">
        <v>251</v>
      </c>
    </row>
    <row r="13" spans="1:8" ht="55.5" customHeight="1">
      <c r="A13" s="123" t="s">
        <v>20</v>
      </c>
      <c r="B13" s="124" t="s">
        <v>64</v>
      </c>
      <c r="C13" s="125" t="s">
        <v>67</v>
      </c>
      <c r="D13" s="126" t="s">
        <v>8</v>
      </c>
      <c r="E13" s="127" t="s">
        <v>68</v>
      </c>
      <c r="F13" s="128" t="s">
        <v>69</v>
      </c>
      <c r="G13" s="129" t="s">
        <v>70</v>
      </c>
      <c r="H13" s="106"/>
    </row>
    <row r="14" spans="1:7" ht="39.75" customHeight="1">
      <c r="A14" s="130" t="s">
        <v>148</v>
      </c>
      <c r="B14" s="131" t="s">
        <v>71</v>
      </c>
      <c r="C14" s="132" t="s">
        <v>149</v>
      </c>
      <c r="D14" s="133" t="s">
        <v>12</v>
      </c>
      <c r="E14" s="134">
        <v>3</v>
      </c>
      <c r="F14" s="135">
        <v>22.12</v>
      </c>
      <c r="G14" s="136">
        <f>TRUNC(E14*F14,2)</f>
        <v>66.36</v>
      </c>
    </row>
    <row r="15" spans="1:8" ht="32.25" customHeight="1">
      <c r="A15" s="130" t="s">
        <v>150</v>
      </c>
      <c r="B15" s="131" t="s">
        <v>71</v>
      </c>
      <c r="C15" s="139" t="s">
        <v>151</v>
      </c>
      <c r="D15" s="133" t="s">
        <v>12</v>
      </c>
      <c r="E15" s="140">
        <v>3</v>
      </c>
      <c r="F15" s="135">
        <v>17.82</v>
      </c>
      <c r="G15" s="136">
        <f>TRUNC(E15*F15,2)</f>
        <v>53.46</v>
      </c>
      <c r="H15" s="107"/>
    </row>
    <row r="16" spans="1:8" ht="32.25" customHeight="1">
      <c r="A16" s="130"/>
      <c r="B16" s="131"/>
      <c r="C16" s="132"/>
      <c r="D16" s="133"/>
      <c r="E16" s="134"/>
      <c r="F16" s="135"/>
      <c r="G16" s="136"/>
      <c r="H16" s="107"/>
    </row>
    <row r="17" spans="1:7" ht="32.25" customHeight="1">
      <c r="A17" s="130"/>
      <c r="B17" s="131"/>
      <c r="C17" s="139"/>
      <c r="D17" s="133"/>
      <c r="E17" s="140"/>
      <c r="F17" s="135"/>
      <c r="G17" s="136"/>
    </row>
    <row r="18" spans="1:7" ht="35.25" customHeight="1">
      <c r="A18" s="137"/>
      <c r="B18" s="141"/>
      <c r="C18" s="515" t="s">
        <v>72</v>
      </c>
      <c r="D18" s="516"/>
      <c r="E18" s="516"/>
      <c r="F18" s="517"/>
      <c r="G18" s="136">
        <f>SUM(G14:G17)</f>
        <v>119.82</v>
      </c>
    </row>
    <row r="19" spans="1:7" ht="37.5" customHeight="1">
      <c r="A19" s="123" t="s">
        <v>20</v>
      </c>
      <c r="B19" s="124" t="s">
        <v>64</v>
      </c>
      <c r="C19" s="125" t="s">
        <v>73</v>
      </c>
      <c r="D19" s="126" t="s">
        <v>8</v>
      </c>
      <c r="E19" s="127" t="s">
        <v>68</v>
      </c>
      <c r="F19" s="128" t="s">
        <v>69</v>
      </c>
      <c r="G19" s="129" t="s">
        <v>70</v>
      </c>
    </row>
    <row r="20" spans="1:7" ht="32.25" customHeight="1">
      <c r="A20" s="137">
        <v>3526</v>
      </c>
      <c r="B20" s="138" t="s">
        <v>144</v>
      </c>
      <c r="C20" s="322" t="s">
        <v>160</v>
      </c>
      <c r="D20" s="133" t="str">
        <f>'[1]171_I'!$C$1004</f>
        <v>un</v>
      </c>
      <c r="E20" s="320">
        <v>2</v>
      </c>
      <c r="F20" s="135">
        <v>1.78</v>
      </c>
      <c r="G20" s="136">
        <f>TRUNC(E20*F20,2)</f>
        <v>3.56</v>
      </c>
    </row>
    <row r="21" spans="1:7" ht="32.25" customHeight="1">
      <c r="A21" s="137">
        <v>3518</v>
      </c>
      <c r="B21" s="138"/>
      <c r="C21" s="149" t="s">
        <v>161</v>
      </c>
      <c r="D21" s="133" t="str">
        <f>'[1]171_I'!$C$1004</f>
        <v>un</v>
      </c>
      <c r="E21" s="87">
        <v>1</v>
      </c>
      <c r="F21" s="135">
        <v>2.32</v>
      </c>
      <c r="G21" s="136">
        <f>TRUNC(E21*F21,2)</f>
        <v>2.32</v>
      </c>
    </row>
    <row r="22" spans="1:7" ht="32.25" customHeight="1">
      <c r="A22" s="137">
        <v>7097</v>
      </c>
      <c r="B22" s="138"/>
      <c r="C22" s="149" t="s">
        <v>162</v>
      </c>
      <c r="D22" s="133" t="str">
        <f>'[1]171_I'!$C$1004</f>
        <v>un</v>
      </c>
      <c r="E22" s="87">
        <v>1</v>
      </c>
      <c r="F22" s="135">
        <v>5.03</v>
      </c>
      <c r="G22" s="136">
        <f>TRUNC(E22*F22,2)</f>
        <v>5.03</v>
      </c>
    </row>
    <row r="23" spans="1:7" ht="32.25" customHeight="1">
      <c r="A23" s="137">
        <v>20070</v>
      </c>
      <c r="B23" s="138"/>
      <c r="C23" s="149" t="s">
        <v>163</v>
      </c>
      <c r="D23" s="133" t="s">
        <v>5</v>
      </c>
      <c r="E23" s="87">
        <v>6</v>
      </c>
      <c r="F23" s="135">
        <v>9.44</v>
      </c>
      <c r="G23" s="136">
        <f>TRUNC(E23*F23,2)</f>
        <v>56.64</v>
      </c>
    </row>
    <row r="24" spans="1:7" ht="32.25" customHeight="1">
      <c r="A24" s="137"/>
      <c r="B24" s="143"/>
      <c r="C24" s="144"/>
      <c r="D24" s="144"/>
      <c r="E24" s="144"/>
      <c r="F24" s="145"/>
      <c r="G24" s="136"/>
    </row>
    <row r="25" spans="1:7" ht="32.25" customHeight="1">
      <c r="A25" s="137"/>
      <c r="B25" s="143"/>
      <c r="C25" s="144"/>
      <c r="D25" s="144"/>
      <c r="E25" s="144"/>
      <c r="F25" s="145"/>
      <c r="G25" s="136"/>
    </row>
    <row r="26" spans="1:7" ht="32.25" customHeight="1">
      <c r="A26" s="137"/>
      <c r="B26" s="143"/>
      <c r="C26" s="498" t="s">
        <v>76</v>
      </c>
      <c r="D26" s="499"/>
      <c r="E26" s="499"/>
      <c r="F26" s="500"/>
      <c r="G26" s="136">
        <f>SUM(G20:G25)</f>
        <v>67.55</v>
      </c>
    </row>
    <row r="27" spans="1:8" ht="47.25" customHeight="1" thickBot="1">
      <c r="A27" s="146"/>
      <c r="B27" s="147"/>
      <c r="C27" s="501" t="s">
        <v>77</v>
      </c>
      <c r="D27" s="502"/>
      <c r="E27" s="503"/>
      <c r="F27" s="504"/>
      <c r="G27" s="148">
        <f>ROUND(G26+G23+G18,2)</f>
        <v>244.01</v>
      </c>
      <c r="H27" s="106"/>
    </row>
    <row r="28" spans="1:7" ht="32.25" customHeight="1" thickTop="1">
      <c r="A28" s="85"/>
      <c r="B28" s="92"/>
      <c r="C28" s="91"/>
      <c r="D28" s="66"/>
      <c r="E28" s="69"/>
      <c r="F28" s="68"/>
      <c r="G28" s="67"/>
    </row>
    <row r="29" spans="1:7" ht="24.75" customHeight="1">
      <c r="A29" s="6"/>
      <c r="B29" s="6"/>
      <c r="C29" s="6"/>
      <c r="D29" s="6"/>
      <c r="E29" s="6"/>
      <c r="F29" s="6"/>
      <c r="G29" s="8"/>
    </row>
    <row r="30" spans="1:7" ht="24.75" customHeight="1">
      <c r="A30" s="6"/>
      <c r="B30" s="6"/>
      <c r="C30" s="319"/>
      <c r="D30" s="6"/>
      <c r="E30" s="6"/>
      <c r="F30" s="6"/>
      <c r="G30" s="8"/>
    </row>
    <row r="31" spans="1:7" ht="24.75" customHeight="1">
      <c r="A31" s="6"/>
      <c r="B31" s="6"/>
      <c r="C31" s="319"/>
      <c r="D31" s="6"/>
      <c r="E31" s="6"/>
      <c r="F31" s="6"/>
      <c r="G31" s="8"/>
    </row>
    <row r="32" spans="1:7" ht="24.75" customHeight="1">
      <c r="A32" s="6"/>
      <c r="B32" s="6"/>
      <c r="C32" s="6"/>
      <c r="D32" s="6"/>
      <c r="E32" s="6"/>
      <c r="F32" s="6"/>
      <c r="G32" s="26"/>
    </row>
    <row r="33" spans="1:7" ht="24.75" customHeight="1">
      <c r="A33" s="6"/>
      <c r="B33" s="6"/>
      <c r="C33" s="6"/>
      <c r="D33" s="6"/>
      <c r="E33" s="6"/>
      <c r="F33" s="6"/>
      <c r="G33" s="26"/>
    </row>
    <row r="34" spans="1:7" ht="24.75" customHeight="1">
      <c r="A34" s="6"/>
      <c r="B34" s="6"/>
      <c r="C34" s="6"/>
      <c r="D34" s="6"/>
      <c r="E34" s="6"/>
      <c r="F34" s="6"/>
      <c r="G34" s="26"/>
    </row>
    <row r="35" spans="1:7" ht="24.75" customHeight="1">
      <c r="A35" s="6"/>
      <c r="B35" s="6"/>
      <c r="C35" s="6"/>
      <c r="D35" s="6"/>
      <c r="E35" s="6"/>
      <c r="F35" s="6"/>
      <c r="G35" s="26"/>
    </row>
    <row r="36" spans="1:7" ht="24.75" customHeight="1">
      <c r="A36" s="6"/>
      <c r="B36" s="6"/>
      <c r="C36" s="6"/>
      <c r="D36" s="6"/>
      <c r="E36" s="8"/>
      <c r="F36" s="8"/>
      <c r="G36" s="26"/>
    </row>
    <row r="37" spans="1:7" ht="24.75" customHeight="1">
      <c r="A37" s="6"/>
      <c r="B37" s="6"/>
      <c r="C37" s="6"/>
      <c r="D37" s="6"/>
      <c r="E37" s="8"/>
      <c r="F37" s="8"/>
      <c r="G37" s="26"/>
    </row>
    <row r="38" spans="1:7" ht="24.75" customHeight="1">
      <c r="A38" s="6"/>
      <c r="B38" s="6"/>
      <c r="C38" s="6"/>
      <c r="D38" s="6"/>
      <c r="E38" s="8"/>
      <c r="F38" s="8"/>
      <c r="G38" s="26"/>
    </row>
    <row r="39" spans="1:7" ht="24.75" customHeight="1">
      <c r="A39" s="6"/>
      <c r="B39" s="6"/>
      <c r="C39" s="6"/>
      <c r="D39" s="6"/>
      <c r="E39" s="6"/>
      <c r="F39" s="6"/>
      <c r="G39" s="26"/>
    </row>
    <row r="40" spans="1:7" ht="24.75" customHeight="1">
      <c r="A40" s="6"/>
      <c r="B40" s="6"/>
      <c r="C40" s="6"/>
      <c r="D40" s="6"/>
      <c r="E40" s="6"/>
      <c r="F40" s="6"/>
      <c r="G40" s="8"/>
    </row>
    <row r="41" spans="1:7" ht="24.75" customHeight="1">
      <c r="A41" s="6"/>
      <c r="B41" s="6"/>
      <c r="C41" s="6"/>
      <c r="D41" s="6"/>
      <c r="E41" s="6"/>
      <c r="F41" s="6"/>
      <c r="G41" s="6"/>
    </row>
    <row r="42" spans="1:7" ht="24.75" customHeight="1">
      <c r="A42" s="6"/>
      <c r="B42" s="6"/>
      <c r="C42" s="6"/>
      <c r="D42" s="6"/>
      <c r="E42" s="8"/>
      <c r="F42" s="8"/>
      <c r="G42" s="8"/>
    </row>
    <row r="43" spans="1:7" ht="24.75" customHeight="1">
      <c r="A43" s="6"/>
      <c r="B43" s="6"/>
      <c r="C43" s="6"/>
      <c r="D43" s="6"/>
      <c r="E43" s="8"/>
      <c r="F43" s="8"/>
      <c r="G43" s="8"/>
    </row>
    <row r="44" spans="1:7" ht="24.75" customHeight="1">
      <c r="A44" s="6"/>
      <c r="B44" s="6"/>
      <c r="C44" s="6"/>
      <c r="D44" s="6"/>
      <c r="E44" s="6"/>
      <c r="F44" s="6"/>
      <c r="G44" s="8"/>
    </row>
    <row r="45" spans="1:7" ht="24.75" customHeight="1">
      <c r="A45" s="6"/>
      <c r="B45" s="6"/>
      <c r="C45" s="6"/>
      <c r="D45" s="6"/>
      <c r="E45" s="6"/>
      <c r="F45" s="6"/>
      <c r="G45" s="8"/>
    </row>
    <row r="46" spans="1:7" ht="24.75" customHeight="1">
      <c r="A46" s="6"/>
      <c r="B46" s="6"/>
      <c r="C46" s="6"/>
      <c r="D46" s="6"/>
      <c r="E46" s="6"/>
      <c r="F46" s="6"/>
      <c r="G46" s="6"/>
    </row>
    <row r="47" spans="1:7" ht="24.75" customHeight="1">
      <c r="A47" s="6"/>
      <c r="B47" s="6"/>
      <c r="C47" s="6"/>
      <c r="D47" s="6"/>
      <c r="E47" s="8"/>
      <c r="F47" s="8"/>
      <c r="G47" s="8"/>
    </row>
    <row r="48" spans="1:7" ht="24.75" customHeight="1">
      <c r="A48" s="6"/>
      <c r="B48" s="6"/>
      <c r="C48" s="6"/>
      <c r="D48" s="6"/>
      <c r="E48" s="6"/>
      <c r="F48" s="6"/>
      <c r="G48" s="8"/>
    </row>
    <row r="49" spans="1:7" ht="24.75" customHeight="1">
      <c r="A49" s="6"/>
      <c r="B49" s="6"/>
      <c r="C49" s="6"/>
      <c r="D49" s="6"/>
      <c r="E49" s="6"/>
      <c r="F49" s="6"/>
      <c r="G49" s="8"/>
    </row>
    <row r="50" spans="1:7" ht="24.75" customHeight="1">
      <c r="A50" s="6"/>
      <c r="B50" s="6"/>
      <c r="C50" s="6"/>
      <c r="D50" s="6"/>
      <c r="E50" s="6"/>
      <c r="F50" s="6"/>
      <c r="G50" s="6"/>
    </row>
    <row r="51" spans="1:7" ht="24.75" customHeight="1">
      <c r="A51" s="6"/>
      <c r="B51" s="6"/>
      <c r="C51" s="6"/>
      <c r="D51" s="6"/>
      <c r="E51" s="8"/>
      <c r="F51" s="8"/>
      <c r="G51" s="8"/>
    </row>
    <row r="52" spans="1:7" ht="24.75" customHeight="1">
      <c r="A52" s="6"/>
      <c r="B52" s="6"/>
      <c r="C52" s="6"/>
      <c r="D52" s="6"/>
      <c r="E52" s="8"/>
      <c r="F52" s="8"/>
      <c r="G52" s="8"/>
    </row>
    <row r="53" spans="1:7" ht="24.75" customHeight="1">
      <c r="A53" s="6"/>
      <c r="B53" s="6"/>
      <c r="C53" s="6"/>
      <c r="D53" s="6"/>
      <c r="E53" s="6"/>
      <c r="F53" s="6"/>
      <c r="G53" s="8"/>
    </row>
    <row r="54" spans="1:7" ht="24.75" customHeight="1">
      <c r="A54" s="6"/>
      <c r="B54" s="6"/>
      <c r="C54" s="6"/>
      <c r="D54" s="6"/>
      <c r="E54" s="6"/>
      <c r="F54" s="6"/>
      <c r="G54" s="8"/>
    </row>
    <row r="55" spans="1:7" ht="24.75" customHeight="1">
      <c r="A55" s="6"/>
      <c r="B55" s="6"/>
      <c r="C55" s="6"/>
      <c r="D55" s="6"/>
      <c r="E55" s="6"/>
      <c r="F55" s="6"/>
      <c r="G55" s="6"/>
    </row>
    <row r="56" spans="1:7" ht="24.75" customHeight="1">
      <c r="A56" s="6"/>
      <c r="B56" s="6"/>
      <c r="C56" s="6"/>
      <c r="D56" s="6"/>
      <c r="E56" s="8"/>
      <c r="F56" s="8"/>
      <c r="G56" s="8"/>
    </row>
    <row r="57" spans="1:7" ht="24.75" customHeight="1">
      <c r="A57" s="6"/>
      <c r="B57" s="6"/>
      <c r="C57" s="6"/>
      <c r="D57" s="6"/>
      <c r="E57" s="8"/>
      <c r="F57" s="8"/>
      <c r="G57" s="8"/>
    </row>
    <row r="58" spans="1:7" ht="24.75" customHeight="1">
      <c r="A58" s="6"/>
      <c r="B58" s="6"/>
      <c r="C58" s="6"/>
      <c r="D58" s="6"/>
      <c r="E58" s="6"/>
      <c r="F58" s="6"/>
      <c r="G58" s="8"/>
    </row>
    <row r="59" spans="1:7" ht="24.75" customHeight="1">
      <c r="A59" s="6"/>
      <c r="B59" s="6"/>
      <c r="C59" s="6"/>
      <c r="D59" s="6"/>
      <c r="E59" s="6"/>
      <c r="F59" s="6"/>
      <c r="G59" s="6"/>
    </row>
    <row r="60" spans="1:7" ht="24.75" customHeight="1">
      <c r="A60" s="6"/>
      <c r="B60" s="6"/>
      <c r="C60" s="6"/>
      <c r="D60" s="7"/>
      <c r="E60" s="9"/>
      <c r="F60" s="9"/>
      <c r="G60" s="9"/>
    </row>
    <row r="61" spans="1:7" ht="24.75" customHeight="1">
      <c r="A61" s="8"/>
      <c r="B61" s="8"/>
      <c r="C61" s="6"/>
      <c r="D61" s="6"/>
      <c r="E61" s="6"/>
      <c r="F61" s="6"/>
      <c r="G61" s="6"/>
    </row>
    <row r="62" spans="1:7" ht="24.75" customHeight="1">
      <c r="A62" s="8"/>
      <c r="B62" s="8"/>
      <c r="C62" s="6"/>
      <c r="D62" s="6"/>
      <c r="E62" s="6"/>
      <c r="F62" s="6"/>
      <c r="G62" s="6"/>
    </row>
    <row r="63" spans="1:7" ht="24.75" customHeight="1">
      <c r="A63" s="8"/>
      <c r="B63" s="8"/>
      <c r="C63" s="6"/>
      <c r="D63" s="6"/>
      <c r="E63" s="6"/>
      <c r="F63" s="6"/>
      <c r="G63" s="6"/>
    </row>
    <row r="64" spans="1:7" ht="24.75" customHeight="1">
      <c r="A64" s="8"/>
      <c r="B64" s="8"/>
      <c r="C64" s="6"/>
      <c r="D64" s="6"/>
      <c r="E64" s="7"/>
      <c r="F64" s="9"/>
      <c r="G64" s="9"/>
    </row>
    <row r="65" spans="1:7" ht="24.75" customHeight="1">
      <c r="A65" s="6"/>
      <c r="B65" s="6"/>
      <c r="C65" s="6"/>
      <c r="D65" s="6"/>
      <c r="E65" s="6"/>
      <c r="F65" s="6"/>
      <c r="G65" s="6"/>
    </row>
    <row r="66" spans="1:7" ht="24.75" customHeight="1">
      <c r="A66" s="6"/>
      <c r="B66" s="6"/>
      <c r="C66" s="6"/>
      <c r="D66" s="6"/>
      <c r="E66" s="6"/>
      <c r="F66" s="6"/>
      <c r="G66" s="6"/>
    </row>
    <row r="67" spans="1:7" ht="24.75" customHeight="1">
      <c r="A67" s="6"/>
      <c r="B67" s="6"/>
      <c r="C67" s="6"/>
      <c r="D67" s="6"/>
      <c r="E67" s="6"/>
      <c r="F67" s="6"/>
      <c r="G67" s="6"/>
    </row>
    <row r="68" spans="1:7" ht="24.75" customHeight="1">
      <c r="A68" s="6"/>
      <c r="B68" s="6"/>
      <c r="C68" s="6"/>
      <c r="D68" s="6"/>
      <c r="E68" s="6"/>
      <c r="F68" s="6"/>
      <c r="G68" s="6"/>
    </row>
    <row r="69" spans="1:7" ht="24.75" customHeight="1">
      <c r="A69" s="6"/>
      <c r="B69" s="6"/>
      <c r="C69" s="6"/>
      <c r="D69" s="6"/>
      <c r="E69" s="6"/>
      <c r="F69" s="6"/>
      <c r="G69" s="6"/>
    </row>
    <row r="70" spans="1:7" ht="24.75" customHeight="1">
      <c r="A70" s="6"/>
      <c r="B70" s="6"/>
      <c r="C70" s="6"/>
      <c r="D70" s="6"/>
      <c r="E70" s="6"/>
      <c r="F70" s="6"/>
      <c r="G70" s="6"/>
    </row>
    <row r="71" spans="1:7" ht="24.75" customHeight="1">
      <c r="A71" s="6"/>
      <c r="B71" s="6"/>
      <c r="C71" s="6"/>
      <c r="D71" s="6"/>
      <c r="E71" s="6"/>
      <c r="F71" s="6"/>
      <c r="G71" s="6"/>
    </row>
    <row r="72" spans="1:7" ht="24.75" customHeight="1">
      <c r="A72" s="6"/>
      <c r="B72" s="6"/>
      <c r="C72" s="6"/>
      <c r="D72" s="6"/>
      <c r="E72" s="6"/>
      <c r="F72" s="6"/>
      <c r="G72" s="6"/>
    </row>
    <row r="73" spans="1:7" ht="24.75" customHeight="1">
      <c r="A73" s="6"/>
      <c r="B73" s="6"/>
      <c r="C73" s="6"/>
      <c r="D73" s="6"/>
      <c r="E73" s="6"/>
      <c r="F73" s="6"/>
      <c r="G73" s="6"/>
    </row>
    <row r="74" spans="1:7" ht="24.75" customHeight="1">
      <c r="A74" s="6"/>
      <c r="B74" s="6"/>
      <c r="C74" s="6"/>
      <c r="D74" s="6"/>
      <c r="E74" s="6"/>
      <c r="F74" s="6"/>
      <c r="G74" s="6"/>
    </row>
    <row r="75" spans="1:7" ht="24.75" customHeight="1">
      <c r="A75" s="6"/>
      <c r="B75" s="6"/>
      <c r="C75" s="6"/>
      <c r="D75" s="6"/>
      <c r="E75" s="6"/>
      <c r="F75" s="6"/>
      <c r="G75" s="6"/>
    </row>
    <row r="76" spans="1:7" ht="24.75" customHeight="1">
      <c r="A76" s="6"/>
      <c r="B76" s="6"/>
      <c r="C76" s="6"/>
      <c r="D76" s="6"/>
      <c r="E76" s="6"/>
      <c r="F76" s="6"/>
      <c r="G76" s="6"/>
    </row>
    <row r="77" spans="1:7" ht="24.75" customHeight="1">
      <c r="A77" s="6"/>
      <c r="B77" s="6"/>
      <c r="C77" s="6"/>
      <c r="D77" s="6"/>
      <c r="E77" s="6"/>
      <c r="F77" s="6"/>
      <c r="G77" s="6"/>
    </row>
    <row r="78" spans="1:7" ht="24.75" customHeight="1">
      <c r="A78" s="6"/>
      <c r="B78" s="6"/>
      <c r="C78" s="6"/>
      <c r="D78" s="6"/>
      <c r="E78" s="6"/>
      <c r="F78" s="6"/>
      <c r="G78" s="6"/>
    </row>
    <row r="79" spans="1:7" ht="24.75" customHeight="1">
      <c r="A79" s="6"/>
      <c r="B79" s="6"/>
      <c r="C79" s="6"/>
      <c r="D79" s="6"/>
      <c r="E79" s="6"/>
      <c r="F79" s="6"/>
      <c r="G79" s="6"/>
    </row>
    <row r="80" spans="1:7" ht="24.75" customHeight="1">
      <c r="A80" s="6"/>
      <c r="B80" s="6"/>
      <c r="C80" s="6"/>
      <c r="D80" s="6"/>
      <c r="E80" s="6"/>
      <c r="F80" s="6"/>
      <c r="G80" s="6"/>
    </row>
    <row r="81" spans="1:7" ht="24.75" customHeight="1">
      <c r="A81" s="6"/>
      <c r="B81" s="6"/>
      <c r="C81" s="6"/>
      <c r="D81" s="6"/>
      <c r="E81" s="6"/>
      <c r="F81" s="6"/>
      <c r="G81" s="6"/>
    </row>
    <row r="82" spans="1:7" ht="24.75" customHeight="1">
      <c r="A82" s="6"/>
      <c r="B82" s="6"/>
      <c r="C82" s="6"/>
      <c r="D82" s="6"/>
      <c r="E82" s="6"/>
      <c r="F82" s="6"/>
      <c r="G82" s="6"/>
    </row>
    <row r="83" spans="1:7" ht="24.75" customHeight="1">
      <c r="A83" s="6"/>
      <c r="B83" s="6"/>
      <c r="C83" s="6"/>
      <c r="D83" s="6"/>
      <c r="E83" s="6"/>
      <c r="F83" s="6"/>
      <c r="G83" s="6"/>
    </row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</sheetData>
  <sheetProtection selectLockedCells="1" selectUnlockedCells="1"/>
  <mergeCells count="8">
    <mergeCell ref="C26:F26"/>
    <mergeCell ref="C27:F27"/>
    <mergeCell ref="A1:C1"/>
    <mergeCell ref="C3:E3"/>
    <mergeCell ref="A4:C4"/>
    <mergeCell ref="D9:G9"/>
    <mergeCell ref="D10:G10"/>
    <mergeCell ref="C18:F18"/>
  </mergeCells>
  <printOptions/>
  <pageMargins left="0.5118110236220472" right="0.5118110236220472" top="0.7874015748031497" bottom="0.7874015748031497" header="0.5118110236220472" footer="0.5118110236220472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F87"/>
  <sheetViews>
    <sheetView showGridLines="0" zoomScaleSheetLayoutView="70" zoomScalePageLayoutView="0" workbookViewId="0" topLeftCell="A1">
      <selection activeCell="C14" sqref="C14"/>
    </sheetView>
  </sheetViews>
  <sheetFormatPr defaultColWidth="9.140625" defaultRowHeight="15"/>
  <cols>
    <col min="1" max="1" width="16.7109375" style="1" customWidth="1"/>
    <col min="2" max="2" width="15.140625" style="1" customWidth="1"/>
    <col min="3" max="3" width="58.57421875" style="1" customWidth="1"/>
    <col min="4" max="4" width="9.00390625" style="1" customWidth="1"/>
    <col min="5" max="5" width="12.421875" style="1" customWidth="1"/>
    <col min="6" max="6" width="13.421875" style="1" customWidth="1"/>
    <col min="7" max="7" width="18.00390625" style="1" customWidth="1"/>
    <col min="8" max="8" width="33.421875" style="1" customWidth="1"/>
    <col min="9" max="9" width="13.28125" style="1" bestFit="1" customWidth="1"/>
    <col min="10" max="10" width="15.8515625" style="1" customWidth="1"/>
    <col min="11" max="11" width="13.8515625" style="1" bestFit="1" customWidth="1"/>
    <col min="12" max="13" width="9.140625" style="1" customWidth="1"/>
    <col min="14" max="14" width="12.7109375" style="1" bestFit="1" customWidth="1"/>
    <col min="15" max="16384" width="9.140625" style="1" customWidth="1"/>
  </cols>
  <sheetData>
    <row r="1" spans="1:240" ht="20.25" customHeight="1" thickTop="1">
      <c r="A1" s="505"/>
      <c r="B1" s="506"/>
      <c r="C1" s="506"/>
      <c r="D1" s="81"/>
      <c r="E1" s="81"/>
      <c r="F1" s="82"/>
      <c r="G1" s="83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</row>
    <row r="2" spans="1:240" ht="19.5" customHeight="1">
      <c r="A2" s="53"/>
      <c r="B2" s="54"/>
      <c r="C2" s="54"/>
      <c r="D2" s="54"/>
      <c r="E2" s="54"/>
      <c r="F2" s="12"/>
      <c r="G2" s="5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</row>
    <row r="3" spans="1:240" ht="19.5" customHeight="1">
      <c r="A3" s="55"/>
      <c r="B3" s="56"/>
      <c r="C3" s="507"/>
      <c r="D3" s="507"/>
      <c r="E3" s="507"/>
      <c r="F3" s="12"/>
      <c r="G3" s="52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</row>
    <row r="4" spans="1:240" ht="19.5" customHeight="1">
      <c r="A4" s="508" t="str">
        <f>CPU01!A4</f>
        <v>ENCARGOS SOCIAIS DESONERADOS : 88,52% - HORISTA E 50,17% MENSALISTA</v>
      </c>
      <c r="B4" s="491"/>
      <c r="C4" s="491"/>
      <c r="D4" s="74"/>
      <c r="E4" s="108"/>
      <c r="F4" s="109"/>
      <c r="G4" s="110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</row>
    <row r="5" spans="1:240" ht="19.5" customHeight="1">
      <c r="A5" s="70" t="str">
        <f>CPU01!A5</f>
        <v>CLIENTE:</v>
      </c>
      <c r="B5" s="4" t="str">
        <f>CPU01!B5</f>
        <v>ASSOCIAÇÃO DE ASSISTÊNCIA À CRIANÇA DEFICIENTE - REFORMA DO WC PARA ADAPTAÇÃO WC PNE E TROCA DOS GRADIL DA RUA BORGES LAGOA E PROF. ASCENDINO REIS E PINTURA GERAL</v>
      </c>
      <c r="C5" s="22"/>
      <c r="D5" s="4" t="s">
        <v>18</v>
      </c>
      <c r="E5" s="4"/>
      <c r="F5" s="109" t="s">
        <v>128</v>
      </c>
      <c r="G5" s="7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</row>
    <row r="6" spans="1:240" ht="19.5" customHeight="1">
      <c r="A6" s="70" t="s">
        <v>14</v>
      </c>
      <c r="B6" s="4" t="str">
        <f>CPU01!B6</f>
        <v>RUA PROFESSOR ASCENDINO REIS, 724- VILA CLEMENTINO - SÃO PAULO-SP</v>
      </c>
      <c r="C6" s="22"/>
      <c r="D6" s="4" t="s">
        <v>19</v>
      </c>
      <c r="E6" s="4"/>
      <c r="F6" s="519" t="str">
        <f>'PLANILHA ORÇAMENTARIA '!F8:H8</f>
        <v>SINAPI-MAR-18/CPOS-171/FDE-JUL.17</v>
      </c>
      <c r="G6" s="520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</row>
    <row r="7" spans="1:240" ht="30.75" customHeight="1">
      <c r="A7" s="77"/>
      <c r="B7" s="77"/>
      <c r="C7" s="78"/>
      <c r="D7" s="77"/>
      <c r="E7" s="77"/>
      <c r="F7" s="79"/>
      <c r="G7" s="80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</row>
    <row r="8" spans="1:240" ht="17.25" customHeight="1">
      <c r="A8" s="28"/>
      <c r="B8" s="10"/>
      <c r="C8" s="21"/>
      <c r="D8" s="11"/>
      <c r="E8" s="11"/>
      <c r="F8" s="10"/>
      <c r="G8" s="29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</row>
    <row r="9" spans="1:240" ht="17.25" customHeight="1">
      <c r="A9" s="30"/>
      <c r="B9" s="12"/>
      <c r="C9" s="13"/>
      <c r="D9" s="509"/>
      <c r="E9" s="510"/>
      <c r="F9" s="510"/>
      <c r="G9" s="511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</row>
    <row r="10" spans="1:240" ht="9" customHeight="1" thickBot="1">
      <c r="A10" s="63"/>
      <c r="B10" s="64"/>
      <c r="C10" s="65"/>
      <c r="D10" s="512"/>
      <c r="E10" s="513"/>
      <c r="F10" s="513"/>
      <c r="G10" s="514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</row>
    <row r="11" spans="1:7" ht="33" customHeight="1" thickTop="1">
      <c r="A11" s="112" t="s">
        <v>65</v>
      </c>
      <c r="B11" s="113"/>
      <c r="C11" s="168" t="s">
        <v>52</v>
      </c>
      <c r="D11" s="114"/>
      <c r="E11" s="114"/>
      <c r="F11" s="111"/>
      <c r="G11" s="115"/>
    </row>
    <row r="12" spans="1:7" ht="25.5" customHeight="1">
      <c r="A12" s="116" t="s">
        <v>66</v>
      </c>
      <c r="B12" s="117" t="s">
        <v>8</v>
      </c>
      <c r="C12" s="118" t="s">
        <v>63</v>
      </c>
      <c r="D12" s="119"/>
      <c r="E12" s="120" t="s">
        <v>147</v>
      </c>
      <c r="F12" s="121"/>
      <c r="G12" s="122" t="s">
        <v>299</v>
      </c>
    </row>
    <row r="13" spans="1:8" ht="55.5" customHeight="1">
      <c r="A13" s="123" t="s">
        <v>20</v>
      </c>
      <c r="B13" s="124" t="s">
        <v>64</v>
      </c>
      <c r="C13" s="125" t="s">
        <v>67</v>
      </c>
      <c r="D13" s="126" t="s">
        <v>8</v>
      </c>
      <c r="E13" s="127" t="s">
        <v>68</v>
      </c>
      <c r="F13" s="128" t="s">
        <v>69</v>
      </c>
      <c r="G13" s="129" t="s">
        <v>70</v>
      </c>
      <c r="H13" s="106"/>
    </row>
    <row r="14" spans="1:9" ht="39.75" customHeight="1">
      <c r="A14" s="84" t="s">
        <v>35</v>
      </c>
      <c r="B14" s="92">
        <v>90777</v>
      </c>
      <c r="C14" s="313" t="s">
        <v>53</v>
      </c>
      <c r="D14" s="101" t="s">
        <v>12</v>
      </c>
      <c r="E14" s="87">
        <v>62.6778</v>
      </c>
      <c r="F14" s="102">
        <v>71.52</v>
      </c>
      <c r="G14" s="103">
        <f>TRUNC(E14*F14,2)</f>
        <v>4482.71</v>
      </c>
      <c r="I14" s="361"/>
    </row>
    <row r="15" spans="1:8" ht="32.25" customHeight="1">
      <c r="A15" s="84" t="s">
        <v>35</v>
      </c>
      <c r="B15" s="92">
        <v>90776</v>
      </c>
      <c r="C15" s="313" t="s">
        <v>50</v>
      </c>
      <c r="D15" s="101" t="s">
        <v>12</v>
      </c>
      <c r="E15" s="87">
        <v>280</v>
      </c>
      <c r="F15" s="102">
        <v>26.92</v>
      </c>
      <c r="G15" s="103">
        <f>TRUNC(E15*F15,2)</f>
        <v>7537.6</v>
      </c>
      <c r="H15" s="107"/>
    </row>
    <row r="16" spans="1:7" ht="32.25" customHeight="1">
      <c r="A16" s="137"/>
      <c r="B16" s="138"/>
      <c r="C16" s="139"/>
      <c r="D16" s="133"/>
      <c r="E16" s="140"/>
      <c r="F16" s="135"/>
      <c r="G16" s="136"/>
    </row>
    <row r="17" spans="1:10" ht="33.75" customHeight="1">
      <c r="A17" s="137"/>
      <c r="B17" s="141"/>
      <c r="C17" s="515" t="s">
        <v>72</v>
      </c>
      <c r="D17" s="516"/>
      <c r="E17" s="516"/>
      <c r="F17" s="517"/>
      <c r="G17" s="136">
        <f>SUM(G14:G16)</f>
        <v>12020.310000000001</v>
      </c>
      <c r="H17" s="26"/>
      <c r="J17" s="57"/>
    </row>
    <row r="18" spans="1:7" ht="37.5" customHeight="1">
      <c r="A18" s="123" t="s">
        <v>20</v>
      </c>
      <c r="B18" s="124" t="s">
        <v>64</v>
      </c>
      <c r="C18" s="125" t="s">
        <v>73</v>
      </c>
      <c r="D18" s="126" t="s">
        <v>8</v>
      </c>
      <c r="E18" s="127" t="s">
        <v>68</v>
      </c>
      <c r="F18" s="128" t="s">
        <v>69</v>
      </c>
      <c r="G18" s="129" t="s">
        <v>70</v>
      </c>
    </row>
    <row r="19" spans="1:7" ht="32.25" customHeight="1">
      <c r="A19" s="137"/>
      <c r="B19" s="138"/>
      <c r="C19" s="149"/>
      <c r="D19" s="133"/>
      <c r="E19" s="87"/>
      <c r="F19" s="135"/>
      <c r="G19" s="136"/>
    </row>
    <row r="20" spans="1:9" ht="32.25" customHeight="1">
      <c r="A20" s="137"/>
      <c r="B20" s="138"/>
      <c r="C20" s="139"/>
      <c r="D20" s="133"/>
      <c r="E20" s="140"/>
      <c r="F20" s="135"/>
      <c r="G20" s="142"/>
      <c r="I20" s="26"/>
    </row>
    <row r="21" spans="1:9" ht="32.25" customHeight="1">
      <c r="A21" s="137"/>
      <c r="B21" s="141"/>
      <c r="C21" s="515" t="s">
        <v>74</v>
      </c>
      <c r="D21" s="518"/>
      <c r="E21" s="518"/>
      <c r="F21" s="500"/>
      <c r="G21" s="136">
        <f>SUM(G19:G20)</f>
        <v>0</v>
      </c>
      <c r="I21" s="57"/>
    </row>
    <row r="22" spans="1:7" ht="32.25" customHeight="1">
      <c r="A22" s="123" t="s">
        <v>20</v>
      </c>
      <c r="B22" s="124" t="s">
        <v>64</v>
      </c>
      <c r="C22" s="126" t="s">
        <v>75</v>
      </c>
      <c r="D22" s="126" t="s">
        <v>8</v>
      </c>
      <c r="E22" s="127" t="s">
        <v>68</v>
      </c>
      <c r="F22" s="128" t="s">
        <v>69</v>
      </c>
      <c r="G22" s="129" t="s">
        <v>70</v>
      </c>
    </row>
    <row r="23" spans="1:9" ht="32.25" customHeight="1">
      <c r="A23" s="137"/>
      <c r="B23" s="143"/>
      <c r="C23" s="144"/>
      <c r="D23" s="144"/>
      <c r="E23" s="144"/>
      <c r="F23" s="145"/>
      <c r="G23" s="136"/>
      <c r="I23" s="57"/>
    </row>
    <row r="24" spans="1:7" ht="32.25" customHeight="1">
      <c r="A24" s="137"/>
      <c r="B24" s="143"/>
      <c r="C24" s="144"/>
      <c r="D24" s="144"/>
      <c r="E24" s="144"/>
      <c r="F24" s="145"/>
      <c r="G24" s="136"/>
    </row>
    <row r="25" spans="1:7" ht="32.25" customHeight="1">
      <c r="A25" s="137"/>
      <c r="B25" s="143"/>
      <c r="C25" s="498" t="s">
        <v>76</v>
      </c>
      <c r="D25" s="499"/>
      <c r="E25" s="499"/>
      <c r="F25" s="500"/>
      <c r="G25" s="136"/>
    </row>
    <row r="26" spans="1:8" ht="47.25" customHeight="1" thickBot="1">
      <c r="A26" s="146"/>
      <c r="B26" s="147"/>
      <c r="C26" s="501" t="s">
        <v>77</v>
      </c>
      <c r="D26" s="502"/>
      <c r="E26" s="503"/>
      <c r="F26" s="504"/>
      <c r="G26" s="148">
        <f>ROUND(G25+G21+G17,2)</f>
        <v>12020.31</v>
      </c>
      <c r="H26" s="26"/>
    </row>
    <row r="27" spans="1:8" ht="32.25" customHeight="1" thickTop="1">
      <c r="A27" s="85"/>
      <c r="B27" s="92"/>
      <c r="C27" s="91"/>
      <c r="D27" s="66"/>
      <c r="E27" s="69"/>
      <c r="F27" s="68"/>
      <c r="G27" s="67"/>
      <c r="H27" s="314"/>
    </row>
    <row r="28" spans="1:8" ht="24.75" customHeight="1">
      <c r="A28" s="71"/>
      <c r="B28" s="72"/>
      <c r="C28" s="20"/>
      <c r="D28" s="20"/>
      <c r="E28" s="25"/>
      <c r="F28" s="25"/>
      <c r="G28" s="31"/>
      <c r="H28" s="57"/>
    </row>
    <row r="29" spans="1:9" ht="17.25" customHeight="1">
      <c r="A29" s="86"/>
      <c r="B29" s="73"/>
      <c r="C29" s="16"/>
      <c r="D29" s="20"/>
      <c r="E29" s="25"/>
      <c r="F29" s="25"/>
      <c r="G29" s="31"/>
      <c r="H29" s="57"/>
      <c r="I29" s="26"/>
    </row>
    <row r="30" spans="1:11" ht="24.75" customHeight="1">
      <c r="A30" s="86"/>
      <c r="B30" s="73"/>
      <c r="C30" s="16"/>
      <c r="D30" s="16"/>
      <c r="E30" s="25"/>
      <c r="F30" s="25"/>
      <c r="G30" s="31"/>
      <c r="H30" s="57"/>
      <c r="I30" s="57"/>
      <c r="K30" s="57"/>
    </row>
    <row r="31" spans="1:10" ht="24.75" customHeight="1">
      <c r="A31" s="86"/>
      <c r="B31" s="73"/>
      <c r="C31" s="20"/>
      <c r="D31" s="16"/>
      <c r="E31" s="25"/>
      <c r="F31" s="25"/>
      <c r="G31" s="31"/>
      <c r="I31" s="57"/>
      <c r="J31" s="57"/>
    </row>
    <row r="32" spans="1:11" ht="15" customHeight="1" thickBot="1">
      <c r="A32" s="89"/>
      <c r="B32" s="90"/>
      <c r="C32" s="36"/>
      <c r="D32" s="33"/>
      <c r="E32" s="34"/>
      <c r="F32" s="34"/>
      <c r="G32" s="35"/>
      <c r="I32" s="57"/>
      <c r="K32" s="57"/>
    </row>
    <row r="33" spans="1:7" ht="9" customHeight="1" thickBot="1" thickTop="1">
      <c r="A33" s="32"/>
      <c r="B33" s="23"/>
      <c r="C33" s="33"/>
      <c r="D33" s="33"/>
      <c r="E33" s="34"/>
      <c r="F33" s="34"/>
      <c r="G33" s="35"/>
    </row>
    <row r="34" spans="1:7" ht="24.75" customHeight="1" thickTop="1">
      <c r="A34" s="6"/>
      <c r="B34" s="6"/>
      <c r="C34" s="6"/>
      <c r="D34" s="6"/>
      <c r="E34" s="6"/>
      <c r="F34" s="6"/>
      <c r="G34" s="8"/>
    </row>
    <row r="35" spans="1:7" ht="24.75" customHeight="1">
      <c r="A35" s="6"/>
      <c r="B35" s="6"/>
      <c r="C35" s="6"/>
      <c r="D35" s="6"/>
      <c r="E35" s="6"/>
      <c r="F35" s="6"/>
      <c r="G35" s="8"/>
    </row>
    <row r="36" spans="1:7" ht="24.75" customHeight="1">
      <c r="A36" s="6"/>
      <c r="B36" s="6"/>
      <c r="C36" s="6"/>
      <c r="D36" s="6"/>
      <c r="E36" s="6"/>
      <c r="F36" s="6"/>
      <c r="G36" s="8"/>
    </row>
    <row r="37" spans="1:7" ht="24.75" customHeight="1">
      <c r="A37" s="6"/>
      <c r="B37" s="6"/>
      <c r="C37" s="6"/>
      <c r="D37" s="6"/>
      <c r="E37" s="6"/>
      <c r="F37" s="6"/>
      <c r="G37" s="26"/>
    </row>
    <row r="38" spans="1:7" ht="24.75" customHeight="1">
      <c r="A38" s="6"/>
      <c r="B38" s="6"/>
      <c r="C38" s="6"/>
      <c r="D38" s="6"/>
      <c r="E38" s="6"/>
      <c r="F38" s="6"/>
      <c r="G38" s="26"/>
    </row>
    <row r="39" spans="1:7" ht="24.75" customHeight="1">
      <c r="A39" s="6"/>
      <c r="B39" s="6"/>
      <c r="C39" s="6"/>
      <c r="D39" s="6"/>
      <c r="E39" s="6"/>
      <c r="F39" s="6"/>
      <c r="G39" s="26"/>
    </row>
    <row r="40" spans="1:7" ht="24.75" customHeight="1">
      <c r="A40" s="6"/>
      <c r="B40" s="6"/>
      <c r="C40" s="6"/>
      <c r="D40" s="6"/>
      <c r="E40" s="8"/>
      <c r="F40" s="8"/>
      <c r="G40" s="26"/>
    </row>
    <row r="41" spans="1:7" ht="24.75" customHeight="1">
      <c r="A41" s="6"/>
      <c r="B41" s="6"/>
      <c r="C41" s="6"/>
      <c r="D41" s="6"/>
      <c r="E41" s="8"/>
      <c r="F41" s="8"/>
      <c r="G41" s="26"/>
    </row>
    <row r="42" spans="1:7" ht="24.75" customHeight="1">
      <c r="A42" s="6"/>
      <c r="B42" s="6"/>
      <c r="C42" s="6"/>
      <c r="D42" s="6"/>
      <c r="E42" s="8"/>
      <c r="F42" s="8"/>
      <c r="G42" s="26"/>
    </row>
    <row r="43" spans="1:7" ht="24.75" customHeight="1">
      <c r="A43" s="6"/>
      <c r="B43" s="6"/>
      <c r="C43" s="6"/>
      <c r="D43" s="6"/>
      <c r="E43" s="6"/>
      <c r="F43" s="6"/>
      <c r="G43" s="26"/>
    </row>
    <row r="44" spans="1:7" ht="24.75" customHeight="1">
      <c r="A44" s="6"/>
      <c r="B44" s="6"/>
      <c r="C44" s="6"/>
      <c r="D44" s="6"/>
      <c r="E44" s="6"/>
      <c r="F44" s="6"/>
      <c r="G44" s="8"/>
    </row>
    <row r="45" spans="1:7" ht="24.75" customHeight="1">
      <c r="A45" s="6"/>
      <c r="B45" s="6"/>
      <c r="C45" s="6"/>
      <c r="D45" s="6"/>
      <c r="E45" s="6"/>
      <c r="F45" s="6"/>
      <c r="G45" s="6"/>
    </row>
    <row r="46" spans="1:7" ht="24.75" customHeight="1">
      <c r="A46" s="6"/>
      <c r="B46" s="6"/>
      <c r="C46" s="6"/>
      <c r="D46" s="6"/>
      <c r="E46" s="8"/>
      <c r="F46" s="8"/>
      <c r="G46" s="8"/>
    </row>
    <row r="47" spans="1:7" ht="24.75" customHeight="1">
      <c r="A47" s="6"/>
      <c r="B47" s="6"/>
      <c r="C47" s="6"/>
      <c r="D47" s="6"/>
      <c r="E47" s="8"/>
      <c r="F47" s="8"/>
      <c r="G47" s="8"/>
    </row>
    <row r="48" spans="1:7" ht="24.75" customHeight="1">
      <c r="A48" s="6"/>
      <c r="B48" s="6"/>
      <c r="C48" s="6"/>
      <c r="D48" s="6"/>
      <c r="E48" s="6"/>
      <c r="F48" s="6"/>
      <c r="G48" s="8"/>
    </row>
    <row r="49" spans="1:7" ht="24.75" customHeight="1">
      <c r="A49" s="6"/>
      <c r="B49" s="6"/>
      <c r="C49" s="6"/>
      <c r="D49" s="6"/>
      <c r="E49" s="6"/>
      <c r="F49" s="6"/>
      <c r="G49" s="8"/>
    </row>
    <row r="50" spans="1:7" ht="24.75" customHeight="1">
      <c r="A50" s="6"/>
      <c r="B50" s="6"/>
      <c r="C50" s="6"/>
      <c r="D50" s="6"/>
      <c r="E50" s="6"/>
      <c r="F50" s="6"/>
      <c r="G50" s="6"/>
    </row>
    <row r="51" spans="1:7" ht="24.75" customHeight="1">
      <c r="A51" s="6"/>
      <c r="B51" s="6"/>
      <c r="C51" s="6"/>
      <c r="D51" s="6"/>
      <c r="E51" s="8"/>
      <c r="F51" s="8"/>
      <c r="G51" s="8"/>
    </row>
    <row r="52" spans="1:7" ht="24.75" customHeight="1">
      <c r="A52" s="6"/>
      <c r="B52" s="6"/>
      <c r="C52" s="6"/>
      <c r="D52" s="6"/>
      <c r="E52" s="6"/>
      <c r="F52" s="6"/>
      <c r="G52" s="8"/>
    </row>
    <row r="53" spans="1:7" ht="24.75" customHeight="1">
      <c r="A53" s="6"/>
      <c r="B53" s="6"/>
      <c r="C53" s="6"/>
      <c r="D53" s="6"/>
      <c r="E53" s="6"/>
      <c r="F53" s="6"/>
      <c r="G53" s="8"/>
    </row>
    <row r="54" spans="1:7" ht="24.75" customHeight="1">
      <c r="A54" s="6"/>
      <c r="B54" s="6"/>
      <c r="C54" s="6"/>
      <c r="D54" s="6"/>
      <c r="E54" s="6"/>
      <c r="F54" s="6"/>
      <c r="G54" s="6"/>
    </row>
    <row r="55" spans="1:7" ht="24.75" customHeight="1">
      <c r="A55" s="6"/>
      <c r="B55" s="6"/>
      <c r="C55" s="6"/>
      <c r="D55" s="6"/>
      <c r="E55" s="8"/>
      <c r="F55" s="8"/>
      <c r="G55" s="8"/>
    </row>
    <row r="56" spans="1:7" ht="24.75" customHeight="1">
      <c r="A56" s="6"/>
      <c r="B56" s="6"/>
      <c r="C56" s="6"/>
      <c r="D56" s="6"/>
      <c r="E56" s="8"/>
      <c r="F56" s="8"/>
      <c r="G56" s="8"/>
    </row>
    <row r="57" spans="1:7" ht="24.75" customHeight="1">
      <c r="A57" s="6"/>
      <c r="B57" s="6"/>
      <c r="C57" s="6"/>
      <c r="D57" s="6"/>
      <c r="E57" s="6"/>
      <c r="F57" s="6"/>
      <c r="G57" s="8"/>
    </row>
    <row r="58" spans="1:7" ht="24.75" customHeight="1">
      <c r="A58" s="6"/>
      <c r="B58" s="6"/>
      <c r="C58" s="6"/>
      <c r="D58" s="6"/>
      <c r="E58" s="6"/>
      <c r="F58" s="6"/>
      <c r="G58" s="8"/>
    </row>
    <row r="59" spans="1:7" ht="24.75" customHeight="1">
      <c r="A59" s="6"/>
      <c r="B59" s="6"/>
      <c r="C59" s="6"/>
      <c r="D59" s="6"/>
      <c r="E59" s="6"/>
      <c r="F59" s="6"/>
      <c r="G59" s="6"/>
    </row>
    <row r="60" spans="1:7" ht="24.75" customHeight="1">
      <c r="A60" s="6"/>
      <c r="B60" s="6"/>
      <c r="C60" s="6"/>
      <c r="D60" s="6"/>
      <c r="E60" s="8"/>
      <c r="F60" s="8"/>
      <c r="G60" s="8"/>
    </row>
    <row r="61" spans="1:7" ht="24.75" customHeight="1">
      <c r="A61" s="6"/>
      <c r="B61" s="6"/>
      <c r="C61" s="6"/>
      <c r="D61" s="6"/>
      <c r="E61" s="8"/>
      <c r="F61" s="8"/>
      <c r="G61" s="8"/>
    </row>
    <row r="62" spans="1:7" ht="24.75" customHeight="1">
      <c r="A62" s="6"/>
      <c r="B62" s="6"/>
      <c r="C62" s="6"/>
      <c r="D62" s="6"/>
      <c r="E62" s="6"/>
      <c r="F62" s="6"/>
      <c r="G62" s="8"/>
    </row>
    <row r="63" spans="1:7" ht="24.75" customHeight="1">
      <c r="A63" s="6"/>
      <c r="B63" s="6"/>
      <c r="C63" s="6"/>
      <c r="D63" s="6"/>
      <c r="E63" s="6"/>
      <c r="F63" s="6"/>
      <c r="G63" s="6"/>
    </row>
    <row r="64" spans="1:7" ht="24.75" customHeight="1">
      <c r="A64" s="6"/>
      <c r="B64" s="6"/>
      <c r="C64" s="6"/>
      <c r="D64" s="7"/>
      <c r="E64" s="9"/>
      <c r="F64" s="9"/>
      <c r="G64" s="9"/>
    </row>
    <row r="65" spans="1:7" ht="24.75" customHeight="1">
      <c r="A65" s="8"/>
      <c r="B65" s="8"/>
      <c r="C65" s="6"/>
      <c r="D65" s="6"/>
      <c r="E65" s="6"/>
      <c r="F65" s="6"/>
      <c r="G65" s="6"/>
    </row>
    <row r="66" spans="1:7" ht="24.75" customHeight="1">
      <c r="A66" s="8"/>
      <c r="B66" s="8"/>
      <c r="C66" s="6"/>
      <c r="D66" s="6"/>
      <c r="E66" s="6"/>
      <c r="F66" s="6"/>
      <c r="G66" s="6"/>
    </row>
    <row r="67" spans="1:7" ht="24.75" customHeight="1">
      <c r="A67" s="8"/>
      <c r="B67" s="8"/>
      <c r="C67" s="6"/>
      <c r="D67" s="6"/>
      <c r="E67" s="6"/>
      <c r="F67" s="6"/>
      <c r="G67" s="6"/>
    </row>
    <row r="68" spans="1:7" ht="24.75" customHeight="1">
      <c r="A68" s="8"/>
      <c r="B68" s="8"/>
      <c r="C68" s="6"/>
      <c r="D68" s="6"/>
      <c r="E68" s="7"/>
      <c r="F68" s="9"/>
      <c r="G68" s="9"/>
    </row>
    <row r="69" spans="1:7" ht="24.75" customHeight="1">
      <c r="A69" s="6"/>
      <c r="B69" s="6"/>
      <c r="C69" s="6"/>
      <c r="D69" s="6"/>
      <c r="E69" s="6"/>
      <c r="F69" s="6"/>
      <c r="G69" s="6"/>
    </row>
    <row r="70" spans="1:7" ht="24.75" customHeight="1">
      <c r="A70" s="6"/>
      <c r="B70" s="6"/>
      <c r="C70" s="6"/>
      <c r="D70" s="6"/>
      <c r="E70" s="6"/>
      <c r="F70" s="6"/>
      <c r="G70" s="6"/>
    </row>
    <row r="71" spans="1:7" ht="24.75" customHeight="1">
      <c r="A71" s="6"/>
      <c r="B71" s="6"/>
      <c r="C71" s="6"/>
      <c r="D71" s="6"/>
      <c r="E71" s="6"/>
      <c r="F71" s="6"/>
      <c r="G71" s="6"/>
    </row>
    <row r="72" spans="1:7" ht="24.75" customHeight="1">
      <c r="A72" s="6"/>
      <c r="B72" s="6"/>
      <c r="C72" s="6"/>
      <c r="D72" s="6"/>
      <c r="E72" s="6"/>
      <c r="F72" s="6"/>
      <c r="G72" s="6"/>
    </row>
    <row r="73" spans="1:7" ht="24.75" customHeight="1">
      <c r="A73" s="6"/>
      <c r="B73" s="6"/>
      <c r="C73" s="6"/>
      <c r="D73" s="6"/>
      <c r="E73" s="6"/>
      <c r="F73" s="6"/>
      <c r="G73" s="6"/>
    </row>
    <row r="74" spans="1:7" ht="24.75" customHeight="1">
      <c r="A74" s="6"/>
      <c r="B74" s="6"/>
      <c r="C74" s="6"/>
      <c r="D74" s="6"/>
      <c r="E74" s="6"/>
      <c r="F74" s="6"/>
      <c r="G74" s="6"/>
    </row>
    <row r="75" spans="1:7" ht="24.75" customHeight="1">
      <c r="A75" s="6"/>
      <c r="B75" s="6"/>
      <c r="C75" s="6"/>
      <c r="D75" s="6"/>
      <c r="E75" s="6"/>
      <c r="F75" s="6"/>
      <c r="G75" s="6"/>
    </row>
    <row r="76" spans="1:7" ht="24.75" customHeight="1">
      <c r="A76" s="6"/>
      <c r="B76" s="6"/>
      <c r="C76" s="6"/>
      <c r="D76" s="6"/>
      <c r="E76" s="6"/>
      <c r="F76" s="6"/>
      <c r="G76" s="6"/>
    </row>
    <row r="77" spans="1:7" ht="24.75" customHeight="1">
      <c r="A77" s="6"/>
      <c r="B77" s="6"/>
      <c r="C77" s="6"/>
      <c r="D77" s="6"/>
      <c r="E77" s="6"/>
      <c r="F77" s="6"/>
      <c r="G77" s="6"/>
    </row>
    <row r="78" spans="1:7" ht="24.75" customHeight="1">
      <c r="A78" s="6"/>
      <c r="B78" s="6"/>
      <c r="C78" s="6"/>
      <c r="D78" s="6"/>
      <c r="E78" s="6"/>
      <c r="F78" s="6"/>
      <c r="G78" s="6"/>
    </row>
    <row r="79" spans="1:7" ht="24.75" customHeight="1">
      <c r="A79" s="6"/>
      <c r="B79" s="6"/>
      <c r="C79" s="6"/>
      <c r="D79" s="6"/>
      <c r="E79" s="6"/>
      <c r="F79" s="6"/>
      <c r="G79" s="6"/>
    </row>
    <row r="80" spans="1:7" ht="24.75" customHeight="1">
      <c r="A80" s="6"/>
      <c r="B80" s="6"/>
      <c r="C80" s="6"/>
      <c r="D80" s="6"/>
      <c r="E80" s="6"/>
      <c r="F80" s="6"/>
      <c r="G80" s="6"/>
    </row>
    <row r="81" spans="1:7" ht="24.75" customHeight="1">
      <c r="A81" s="6"/>
      <c r="B81" s="6"/>
      <c r="C81" s="6"/>
      <c r="D81" s="6"/>
      <c r="E81" s="6"/>
      <c r="F81" s="6"/>
      <c r="G81" s="6"/>
    </row>
    <row r="82" spans="1:7" ht="24.75" customHeight="1">
      <c r="A82" s="6"/>
      <c r="B82" s="6"/>
      <c r="C82" s="6"/>
      <c r="D82" s="6"/>
      <c r="E82" s="6"/>
      <c r="F82" s="6"/>
      <c r="G82" s="6"/>
    </row>
    <row r="83" spans="1:7" ht="24.75" customHeight="1">
      <c r="A83" s="6"/>
      <c r="B83" s="6"/>
      <c r="C83" s="6"/>
      <c r="D83" s="6"/>
      <c r="E83" s="6"/>
      <c r="F83" s="6"/>
      <c r="G83" s="6"/>
    </row>
    <row r="84" spans="1:7" ht="24.75" customHeight="1">
      <c r="A84" s="6"/>
      <c r="B84" s="6"/>
      <c r="C84" s="6"/>
      <c r="D84" s="6"/>
      <c r="E84" s="6"/>
      <c r="F84" s="6"/>
      <c r="G84" s="6"/>
    </row>
    <row r="85" spans="1:7" ht="24.75" customHeight="1">
      <c r="A85" s="6"/>
      <c r="B85" s="6"/>
      <c r="C85" s="6"/>
      <c r="D85" s="6"/>
      <c r="E85" s="6"/>
      <c r="F85" s="6"/>
      <c r="G85" s="6"/>
    </row>
    <row r="86" spans="1:7" ht="24.75" customHeight="1">
      <c r="A86" s="6"/>
      <c r="B86" s="6"/>
      <c r="C86" s="6"/>
      <c r="D86" s="6"/>
      <c r="E86" s="6"/>
      <c r="F86" s="6"/>
      <c r="G86" s="6"/>
    </row>
    <row r="87" spans="1:7" ht="24.75" customHeight="1">
      <c r="A87" s="6"/>
      <c r="B87" s="6"/>
      <c r="C87" s="6"/>
      <c r="D87" s="6"/>
      <c r="E87" s="6"/>
      <c r="F87" s="6"/>
      <c r="G87" s="6"/>
    </row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</sheetData>
  <sheetProtection selectLockedCells="1" selectUnlockedCells="1"/>
  <mergeCells count="10">
    <mergeCell ref="C21:F21"/>
    <mergeCell ref="C25:F25"/>
    <mergeCell ref="C26:F26"/>
    <mergeCell ref="A1:C1"/>
    <mergeCell ref="C3:E3"/>
    <mergeCell ref="A4:C4"/>
    <mergeCell ref="D9:G9"/>
    <mergeCell ref="D10:G10"/>
    <mergeCell ref="C17:F17"/>
    <mergeCell ref="F6:G6"/>
  </mergeCells>
  <printOptions/>
  <pageMargins left="0.5118110236220472" right="0.5118110236220472" top="0.7874015748031497" bottom="0.7874015748031497" header="0.5118110236220472" footer="0.5118110236220472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WLARAUJO</dc:creator>
  <cp:keywords/>
  <dc:description/>
  <cp:lastModifiedBy>ccdias</cp:lastModifiedBy>
  <cp:lastPrinted>2019-03-18T17:00:30Z</cp:lastPrinted>
  <dcterms:created xsi:type="dcterms:W3CDTF">2013-11-17T12:54:23Z</dcterms:created>
  <dcterms:modified xsi:type="dcterms:W3CDTF">2019-03-27T13:50:04Z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